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структура" sheetId="8" r:id="rId1"/>
    <sheet name="штаты омс сопоставл" sheetId="4" state="hidden" r:id="rId2"/>
    <sheet name="штаты омс (без сопоставления)" sheetId="13" state="hidden" r:id="rId3"/>
    <sheet name="штаты бюджет" sheetId="7" state="hidden" r:id="rId4"/>
    <sheet name="Таблица онко для омс" sheetId="9" state="hidden" r:id="rId5"/>
    <sheet name="расчет ФОТ прочие" sheetId="10" state="hidden" r:id="rId6"/>
    <sheet name="расчет ФОТ прочие дополнительно" sheetId="11" state="hidden" r:id="rId7"/>
  </sheets>
  <definedNames>
    <definedName name="_xlnm.Print_Titles" localSheetId="3">'штаты бюджет'!$5:$5</definedName>
    <definedName name="_xlnm.Print_Titles" localSheetId="2">'штаты омс (без сопоставления)'!$5:$5</definedName>
    <definedName name="_xlnm.Print_Titles" localSheetId="1">'штаты омс сопоставл'!$5:$5</definedName>
    <definedName name="_xlnm.Print_Area" localSheetId="3">'штаты бюджет'!$A$1:$I$60</definedName>
  </definedNames>
  <calcPr calcId="125725"/>
</workbook>
</file>

<file path=xl/calcChain.xml><?xml version="1.0" encoding="utf-8"?>
<calcChain xmlns="http://schemas.openxmlformats.org/spreadsheetml/2006/main">
  <c r="E313" i="13"/>
  <c r="E312"/>
  <c r="E311"/>
  <c r="E310"/>
  <c r="E309"/>
  <c r="E308"/>
  <c r="E307"/>
  <c r="E303"/>
  <c r="E299"/>
  <c r="E273"/>
  <c r="E269"/>
  <c r="E262"/>
  <c r="E250"/>
  <c r="E245"/>
  <c r="E235"/>
  <c r="E225"/>
  <c r="E219"/>
  <c r="E213"/>
  <c r="E203"/>
  <c r="E195"/>
  <c r="E186"/>
  <c r="E178"/>
  <c r="E162"/>
  <c r="E154"/>
  <c r="E149"/>
  <c r="E133"/>
  <c r="E123"/>
  <c r="E96"/>
  <c r="E83"/>
  <c r="E68"/>
  <c r="E58"/>
  <c r="E50"/>
  <c r="E43"/>
  <c r="E27"/>
  <c r="E22"/>
  <c r="C326" i="4"/>
  <c r="C325"/>
  <c r="C324"/>
  <c r="C323"/>
  <c r="C322"/>
  <c r="C321"/>
  <c r="C320"/>
  <c r="I35" i="7"/>
  <c r="I34"/>
  <c r="H35"/>
  <c r="H34"/>
  <c r="G35"/>
  <c r="G34"/>
  <c r="F35"/>
  <c r="F34"/>
  <c r="E35"/>
  <c r="E34"/>
  <c r="I33"/>
  <c r="H33"/>
  <c r="G33"/>
  <c r="F33"/>
  <c r="E33"/>
  <c r="I31"/>
  <c r="H31"/>
  <c r="G31"/>
  <c r="F31"/>
  <c r="E31"/>
  <c r="I309" i="4"/>
  <c r="I308"/>
  <c r="H309"/>
  <c r="H308"/>
  <c r="G309"/>
  <c r="F309"/>
  <c r="F308"/>
  <c r="E309"/>
  <c r="E308"/>
  <c r="I307"/>
  <c r="H307"/>
  <c r="G307"/>
  <c r="F307"/>
  <c r="E307"/>
  <c r="H305"/>
  <c r="F305"/>
  <c r="H29" i="7"/>
  <c r="F29"/>
  <c r="E29"/>
  <c r="G28"/>
  <c r="I27"/>
  <c r="I29" s="1"/>
  <c r="G27"/>
  <c r="G26"/>
  <c r="G29" s="1"/>
  <c r="E310" i="4"/>
  <c r="E311"/>
  <c r="E312"/>
  <c r="E313"/>
  <c r="H310"/>
  <c r="H311"/>
  <c r="H312"/>
  <c r="I312"/>
  <c r="H313"/>
  <c r="G249"/>
  <c r="G80"/>
  <c r="G40"/>
  <c r="G18"/>
  <c r="G19"/>
  <c r="F313"/>
  <c r="G223"/>
  <c r="C38" i="9"/>
  <c r="E37"/>
  <c r="E36"/>
  <c r="E35"/>
  <c r="E34"/>
  <c r="E33"/>
  <c r="E305" i="13" l="1"/>
  <c r="E38" i="9"/>
  <c r="B40" s="1"/>
  <c r="B41" s="1"/>
  <c r="B42" s="1"/>
  <c r="G39" i="11" l="1"/>
  <c r="E39"/>
  <c r="C39"/>
  <c r="B39"/>
  <c r="D38"/>
  <c r="D39" s="1"/>
  <c r="D31"/>
  <c r="B30"/>
  <c r="B29"/>
  <c r="B28"/>
  <c r="B27"/>
  <c r="G22"/>
  <c r="E22"/>
  <c r="D22"/>
  <c r="C22"/>
  <c r="B22"/>
  <c r="F21"/>
  <c r="H21" s="1"/>
  <c r="I11" s="1"/>
  <c r="I12" s="1"/>
  <c r="H20"/>
  <c r="H19"/>
  <c r="H22" s="1"/>
  <c r="H18"/>
  <c r="E12"/>
  <c r="D12"/>
  <c r="F11"/>
  <c r="G11" s="1"/>
  <c r="F10"/>
  <c r="C29" s="1"/>
  <c r="E29" s="1"/>
  <c r="G29" s="1"/>
  <c r="J10" s="1"/>
  <c r="F9"/>
  <c r="C28" s="1"/>
  <c r="E28" s="1"/>
  <c r="G28" s="1"/>
  <c r="J9" s="1"/>
  <c r="F8"/>
  <c r="E19" i="9"/>
  <c r="E20"/>
  <c r="E21"/>
  <c r="E22"/>
  <c r="E18"/>
  <c r="C23"/>
  <c r="B26" i="10"/>
  <c r="B27"/>
  <c r="B28"/>
  <c r="B25"/>
  <c r="G37"/>
  <c r="E37"/>
  <c r="C37"/>
  <c r="B37"/>
  <c r="D36"/>
  <c r="D37" s="1"/>
  <c r="D29"/>
  <c r="B29"/>
  <c r="G20"/>
  <c r="E20"/>
  <c r="C20"/>
  <c r="B20"/>
  <c r="D20"/>
  <c r="H18"/>
  <c r="H17"/>
  <c r="H16"/>
  <c r="E10"/>
  <c r="D10"/>
  <c r="C10"/>
  <c r="B10"/>
  <c r="F9"/>
  <c r="G9" s="1"/>
  <c r="F8"/>
  <c r="C27" s="1"/>
  <c r="E27" s="1"/>
  <c r="G27" s="1"/>
  <c r="J8" s="1"/>
  <c r="F7"/>
  <c r="G7" s="1"/>
  <c r="F6"/>
  <c r="C25" s="1"/>
  <c r="E23" i="9" l="1"/>
  <c r="B25" s="1"/>
  <c r="G10" i="11"/>
  <c r="B26" i="9"/>
  <c r="B27" s="1"/>
  <c r="B31" i="11"/>
  <c r="K10"/>
  <c r="F12"/>
  <c r="G9"/>
  <c r="K9" s="1"/>
  <c r="G8"/>
  <c r="F22"/>
  <c r="C27"/>
  <c r="F38"/>
  <c r="E25" i="10"/>
  <c r="G25" s="1"/>
  <c r="F10"/>
  <c r="F19"/>
  <c r="C26"/>
  <c r="E26" s="1"/>
  <c r="G26" s="1"/>
  <c r="J7" s="1"/>
  <c r="K7" s="1"/>
  <c r="G6"/>
  <c r="G8"/>
  <c r="K8" s="1"/>
  <c r="F36"/>
  <c r="E27" i="11" l="1"/>
  <c r="G27" s="1"/>
  <c r="G12"/>
  <c r="F39"/>
  <c r="H38"/>
  <c r="H19" i="10"/>
  <c r="F20"/>
  <c r="J6"/>
  <c r="F37"/>
  <c r="H36"/>
  <c r="G10"/>
  <c r="K6"/>
  <c r="J8" i="11" l="1"/>
  <c r="H39"/>
  <c r="H11"/>
  <c r="I9" i="10"/>
  <c r="I10" s="1"/>
  <c r="H20"/>
  <c r="H37"/>
  <c r="H9"/>
  <c r="C327" i="4"/>
  <c r="D326"/>
  <c r="E326" s="1"/>
  <c r="F312"/>
  <c r="D325"/>
  <c r="E325" s="1"/>
  <c r="F311"/>
  <c r="D324"/>
  <c r="E324" s="1"/>
  <c r="F310"/>
  <c r="D323"/>
  <c r="E323" s="1"/>
  <c r="D322"/>
  <c r="E322" s="1"/>
  <c r="D321"/>
  <c r="E321" s="1"/>
  <c r="D320"/>
  <c r="I303"/>
  <c r="H303"/>
  <c r="F303"/>
  <c r="E303"/>
  <c r="G302"/>
  <c r="G301"/>
  <c r="H299"/>
  <c r="F299"/>
  <c r="E299"/>
  <c r="I298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I279"/>
  <c r="G279"/>
  <c r="I278"/>
  <c r="G278"/>
  <c r="I277"/>
  <c r="G277"/>
  <c r="I276"/>
  <c r="I299" s="1"/>
  <c r="G276"/>
  <c r="G275"/>
  <c r="G299" s="1"/>
  <c r="I273"/>
  <c r="H273"/>
  <c r="F273"/>
  <c r="E273"/>
  <c r="G272"/>
  <c r="G271"/>
  <c r="G273" s="1"/>
  <c r="I269"/>
  <c r="H269"/>
  <c r="F269"/>
  <c r="E269"/>
  <c r="G268"/>
  <c r="G267"/>
  <c r="G266"/>
  <c r="G265"/>
  <c r="G264"/>
  <c r="I262"/>
  <c r="H262"/>
  <c r="F262"/>
  <c r="E262"/>
  <c r="G261"/>
  <c r="G260"/>
  <c r="G259"/>
  <c r="G258"/>
  <c r="G257"/>
  <c r="G256"/>
  <c r="G255"/>
  <c r="G254"/>
  <c r="G253"/>
  <c r="G252"/>
  <c r="I250"/>
  <c r="H250"/>
  <c r="F250"/>
  <c r="E250"/>
  <c r="G248"/>
  <c r="G247"/>
  <c r="G250" s="1"/>
  <c r="H245"/>
  <c r="F245"/>
  <c r="E245"/>
  <c r="G244"/>
  <c r="G243"/>
  <c r="I242"/>
  <c r="G242"/>
  <c r="G310" s="1"/>
  <c r="G241"/>
  <c r="G240"/>
  <c r="G239"/>
  <c r="G238"/>
  <c r="G237"/>
  <c r="H235"/>
  <c r="F235"/>
  <c r="E235"/>
  <c r="G234"/>
  <c r="G233"/>
  <c r="G232"/>
  <c r="G231"/>
  <c r="G230"/>
  <c r="G229"/>
  <c r="I228"/>
  <c r="I235" s="1"/>
  <c r="G228"/>
  <c r="H225"/>
  <c r="F225"/>
  <c r="E225"/>
  <c r="G224"/>
  <c r="I225"/>
  <c r="G222"/>
  <c r="G221"/>
  <c r="H219"/>
  <c r="F219"/>
  <c r="E219"/>
  <c r="G218"/>
  <c r="G217"/>
  <c r="I216"/>
  <c r="I219" s="1"/>
  <c r="G216"/>
  <c r="G215"/>
  <c r="H213"/>
  <c r="F213"/>
  <c r="E213"/>
  <c r="G212"/>
  <c r="I211"/>
  <c r="G211"/>
  <c r="G210"/>
  <c r="G209"/>
  <c r="G208"/>
  <c r="G207"/>
  <c r="I206"/>
  <c r="I213" s="1"/>
  <c r="G206"/>
  <c r="G205"/>
  <c r="I203"/>
  <c r="H203"/>
  <c r="F203"/>
  <c r="E203"/>
  <c r="G202"/>
  <c r="G201"/>
  <c r="G200"/>
  <c r="G199"/>
  <c r="G198"/>
  <c r="H195"/>
  <c r="F195"/>
  <c r="E195"/>
  <c r="G194"/>
  <c r="G193"/>
  <c r="G192"/>
  <c r="G191"/>
  <c r="G190"/>
  <c r="I195"/>
  <c r="G189"/>
  <c r="G188"/>
  <c r="H186"/>
  <c r="F186"/>
  <c r="E186"/>
  <c r="G185"/>
  <c r="G184"/>
  <c r="G183"/>
  <c r="I186"/>
  <c r="G182"/>
  <c r="G181"/>
  <c r="G180"/>
  <c r="H178"/>
  <c r="F178"/>
  <c r="E178"/>
  <c r="G177"/>
  <c r="G176"/>
  <c r="I175"/>
  <c r="G175"/>
  <c r="G174"/>
  <c r="G173"/>
  <c r="G172"/>
  <c r="I171"/>
  <c r="G171"/>
  <c r="G170"/>
  <c r="G169"/>
  <c r="I168"/>
  <c r="G168"/>
  <c r="G167"/>
  <c r="G166"/>
  <c r="G165"/>
  <c r="G164"/>
  <c r="H162"/>
  <c r="F162"/>
  <c r="E162"/>
  <c r="I161"/>
  <c r="G161"/>
  <c r="I160"/>
  <c r="G160"/>
  <c r="I159"/>
  <c r="G159"/>
  <c r="I158"/>
  <c r="I162" s="1"/>
  <c r="G158"/>
  <c r="G157"/>
  <c r="G156"/>
  <c r="G162" s="1"/>
  <c r="H154"/>
  <c r="F154"/>
  <c r="E154"/>
  <c r="I153"/>
  <c r="G153"/>
  <c r="I152"/>
  <c r="G152"/>
  <c r="I151"/>
  <c r="I154" s="1"/>
  <c r="G151"/>
  <c r="G154" s="1"/>
  <c r="H149"/>
  <c r="F149"/>
  <c r="E149"/>
  <c r="I148"/>
  <c r="G148"/>
  <c r="G147"/>
  <c r="G146"/>
  <c r="G145"/>
  <c r="I144"/>
  <c r="G144"/>
  <c r="G143"/>
  <c r="G142"/>
  <c r="G141"/>
  <c r="G140"/>
  <c r="G139"/>
  <c r="I138"/>
  <c r="G138"/>
  <c r="G137"/>
  <c r="G136"/>
  <c r="G135"/>
  <c r="H133"/>
  <c r="F133"/>
  <c r="E133"/>
  <c r="G132"/>
  <c r="I131"/>
  <c r="G131"/>
  <c r="I130"/>
  <c r="G130"/>
  <c r="G129"/>
  <c r="I128"/>
  <c r="G128"/>
  <c r="I127"/>
  <c r="G127"/>
  <c r="G126"/>
  <c r="I125"/>
  <c r="I133" s="1"/>
  <c r="G125"/>
  <c r="H123"/>
  <c r="F123"/>
  <c r="E123"/>
  <c r="G122"/>
  <c r="G121"/>
  <c r="G120"/>
  <c r="I119"/>
  <c r="G119"/>
  <c r="I118"/>
  <c r="G118"/>
  <c r="I117"/>
  <c r="G117"/>
  <c r="G116"/>
  <c r="G115"/>
  <c r="G114"/>
  <c r="G113"/>
  <c r="I112"/>
  <c r="G112"/>
  <c r="I311"/>
  <c r="G111"/>
  <c r="G110"/>
  <c r="G109"/>
  <c r="G108"/>
  <c r="G107"/>
  <c r="G106"/>
  <c r="G105"/>
  <c r="G104"/>
  <c r="G103"/>
  <c r="G102"/>
  <c r="G101"/>
  <c r="I100"/>
  <c r="G100"/>
  <c r="I99"/>
  <c r="G99"/>
  <c r="I98"/>
  <c r="I123" s="1"/>
  <c r="G98"/>
  <c r="H96"/>
  <c r="F96"/>
  <c r="E96"/>
  <c r="G95"/>
  <c r="G94"/>
  <c r="G93"/>
  <c r="G92"/>
  <c r="I91"/>
  <c r="G91"/>
  <c r="I90"/>
  <c r="G90"/>
  <c r="G89"/>
  <c r="I88"/>
  <c r="G88"/>
  <c r="G87"/>
  <c r="I86"/>
  <c r="G86"/>
  <c r="G85"/>
  <c r="I83"/>
  <c r="H83"/>
  <c r="F83"/>
  <c r="E83"/>
  <c r="G82"/>
  <c r="G81"/>
  <c r="G79"/>
  <c r="G78"/>
  <c r="G77"/>
  <c r="G76"/>
  <c r="G75"/>
  <c r="G74"/>
  <c r="G73"/>
  <c r="G72"/>
  <c r="G71"/>
  <c r="G70"/>
  <c r="G83" s="1"/>
  <c r="H68"/>
  <c r="F68"/>
  <c r="E68"/>
  <c r="G67"/>
  <c r="I66"/>
  <c r="G66"/>
  <c r="I65"/>
  <c r="G65"/>
  <c r="G64"/>
  <c r="G63"/>
  <c r="G62"/>
  <c r="G61"/>
  <c r="G60"/>
  <c r="G68" s="1"/>
  <c r="I58"/>
  <c r="H58"/>
  <c r="F58"/>
  <c r="E58"/>
  <c r="G57"/>
  <c r="G56"/>
  <c r="G55"/>
  <c r="G54"/>
  <c r="G53"/>
  <c r="G52"/>
  <c r="G58" s="1"/>
  <c r="H50"/>
  <c r="F50"/>
  <c r="E50"/>
  <c r="G49"/>
  <c r="I48"/>
  <c r="I50" s="1"/>
  <c r="G48"/>
  <c r="G47"/>
  <c r="G46"/>
  <c r="G45"/>
  <c r="I43"/>
  <c r="H43"/>
  <c r="F43"/>
  <c r="E43"/>
  <c r="G42"/>
  <c r="G41"/>
  <c r="G39"/>
  <c r="G38"/>
  <c r="G37"/>
  <c r="G36"/>
  <c r="G35"/>
  <c r="G34"/>
  <c r="G33"/>
  <c r="G32"/>
  <c r="G31"/>
  <c r="G30"/>
  <c r="H27"/>
  <c r="F27"/>
  <c r="E27"/>
  <c r="I26"/>
  <c r="G26"/>
  <c r="G25"/>
  <c r="I22"/>
  <c r="H22"/>
  <c r="F22"/>
  <c r="E22"/>
  <c r="G21"/>
  <c r="G20"/>
  <c r="G17"/>
  <c r="G16"/>
  <c r="G15"/>
  <c r="G14"/>
  <c r="G13"/>
  <c r="G12"/>
  <c r="G11"/>
  <c r="G10"/>
  <c r="G9"/>
  <c r="B13" i="9"/>
  <c r="D12"/>
  <c r="D11"/>
  <c r="D10"/>
  <c r="D9"/>
  <c r="D8"/>
  <c r="D7"/>
  <c r="C13"/>
  <c r="E305" i="4" l="1"/>
  <c r="G308"/>
  <c r="I68"/>
  <c r="G245"/>
  <c r="G312"/>
  <c r="I245"/>
  <c r="I310"/>
  <c r="I313"/>
  <c r="G262"/>
  <c r="G313"/>
  <c r="G311"/>
  <c r="G178"/>
  <c r="G186"/>
  <c r="G195"/>
  <c r="G203"/>
  <c r="G219"/>
  <c r="G225"/>
  <c r="G303"/>
  <c r="G269"/>
  <c r="G27"/>
  <c r="G43"/>
  <c r="G50"/>
  <c r="G96"/>
  <c r="G123"/>
  <c r="G133"/>
  <c r="G149"/>
  <c r="I149"/>
  <c r="I178"/>
  <c r="G213"/>
  <c r="G235"/>
  <c r="H12" i="11"/>
  <c r="C30"/>
  <c r="K8"/>
  <c r="H10" i="10"/>
  <c r="C28"/>
  <c r="D327" i="4"/>
  <c r="E320"/>
  <c r="E327" s="1"/>
  <c r="G22"/>
  <c r="I27"/>
  <c r="I96"/>
  <c r="D6" i="9"/>
  <c r="D13" s="1"/>
  <c r="G305" i="4" l="1"/>
  <c r="I305"/>
  <c r="E30" i="11"/>
  <c r="G30" s="1"/>
  <c r="C31"/>
  <c r="E31" s="1"/>
  <c r="E28" i="10"/>
  <c r="G28" s="1"/>
  <c r="C29"/>
  <c r="E29" s="1"/>
  <c r="D55" i="7"/>
  <c r="G17"/>
  <c r="I17"/>
  <c r="G11"/>
  <c r="G10"/>
  <c r="H23"/>
  <c r="F23"/>
  <c r="E23"/>
  <c r="G22"/>
  <c r="G21"/>
  <c r="G20"/>
  <c r="I19"/>
  <c r="G19"/>
  <c r="G18"/>
  <c r="G16"/>
  <c r="I15"/>
  <c r="G15"/>
  <c r="I14"/>
  <c r="G14"/>
  <c r="I13"/>
  <c r="G13"/>
  <c r="I12"/>
  <c r="G12"/>
  <c r="I9"/>
  <c r="G9"/>
  <c r="I8"/>
  <c r="I23" s="1"/>
  <c r="G8"/>
  <c r="G23" s="1"/>
  <c r="C45"/>
  <c r="D44"/>
  <c r="E44" s="1"/>
  <c r="D43"/>
  <c r="E43" s="1"/>
  <c r="D42"/>
  <c r="C52" s="1"/>
  <c r="J11" i="11" l="1"/>
  <c r="G31"/>
  <c r="J9" i="10"/>
  <c r="G29"/>
  <c r="E52" i="7"/>
  <c r="C54"/>
  <c r="E54" s="1"/>
  <c r="C53"/>
  <c r="E53" s="1"/>
  <c r="D45"/>
  <c r="E42"/>
  <c r="E45" s="1"/>
  <c r="K11" i="11" l="1"/>
  <c r="K12" s="1"/>
  <c r="B42" s="1"/>
  <c r="J12"/>
  <c r="J10" i="10"/>
  <c r="K9"/>
  <c r="K10" s="1"/>
  <c r="B40" s="1"/>
  <c r="F54" i="7"/>
  <c r="G54" s="1"/>
  <c r="F52"/>
  <c r="E55"/>
  <c r="F53"/>
  <c r="G53" s="1"/>
  <c r="C55"/>
  <c r="F55" l="1"/>
  <c r="B43" i="11"/>
  <c r="B41" s="1"/>
  <c r="B41" i="10"/>
  <c r="B39" s="1"/>
  <c r="G52" i="7"/>
  <c r="G55" s="1"/>
</calcChain>
</file>

<file path=xl/sharedStrings.xml><?xml version="1.0" encoding="utf-8"?>
<sst xmlns="http://schemas.openxmlformats.org/spreadsheetml/2006/main" count="1376" uniqueCount="454">
  <si>
    <t>Прочие</t>
  </si>
  <si>
    <t>Провизор</t>
  </si>
  <si>
    <t>№ п/п</t>
  </si>
  <si>
    <t xml:space="preserve">Наименование должностей </t>
  </si>
  <si>
    <t>Норматив расчета</t>
  </si>
  <si>
    <t>Полагаемое число должностей</t>
  </si>
  <si>
    <t>Штатное расписание</t>
  </si>
  <si>
    <t>Расчет должностей РГБЛПУ "КЧОД им.С.П.Бутова"</t>
  </si>
  <si>
    <t>Заведующий отделением (врач-онколог)</t>
  </si>
  <si>
    <t>Врач-онколог</t>
  </si>
  <si>
    <t>Старшая медицинская сестра</t>
  </si>
  <si>
    <t>Медицинская сестра палатная</t>
  </si>
  <si>
    <t>Медицинская сестра процедурная</t>
  </si>
  <si>
    <t>Санитарка</t>
  </si>
  <si>
    <t>Санитарка-палатная</t>
  </si>
  <si>
    <t>Санитарка-буфетчица</t>
  </si>
  <si>
    <t>Санитарка-уборщица</t>
  </si>
  <si>
    <t>Санитарка процедурного кабинета</t>
  </si>
  <si>
    <t>Сестра-хозяйка</t>
  </si>
  <si>
    <t xml:space="preserve">                    Итого:</t>
  </si>
  <si>
    <t>1 на отделение</t>
  </si>
  <si>
    <t>1 на 30 и более коек</t>
  </si>
  <si>
    <t>1 на 10 коек</t>
  </si>
  <si>
    <t>1,0 на отделение</t>
  </si>
  <si>
    <t>4,75 на 15 коек для обесп.круглосут.   работы</t>
  </si>
  <si>
    <t>1,0 не более чем на 30 коек</t>
  </si>
  <si>
    <t>1,0 на кабинет</t>
  </si>
  <si>
    <t>1,0 на 15 коек</t>
  </si>
  <si>
    <t>2,0 на 30 коек</t>
  </si>
  <si>
    <t>1,0 на 30 коек</t>
  </si>
  <si>
    <t>Санитарка перевязочного кабинета</t>
  </si>
  <si>
    <t>Хирургические койки</t>
  </si>
  <si>
    <t xml:space="preserve">Врач-радиотерапевт </t>
  </si>
  <si>
    <t xml:space="preserve">Медицинская сестра перевязочной </t>
  </si>
  <si>
    <t>Младшая медицинская сестра по уходу за больными</t>
  </si>
  <si>
    <t>Заведующий отделением - врач-онколог</t>
  </si>
  <si>
    <t>Операционная медсестра</t>
  </si>
  <si>
    <t>1,5 на 1 врача-онколога хирург.отд.</t>
  </si>
  <si>
    <t>Заведующий отделением - врач анестезиолог-реаниматолог</t>
  </si>
  <si>
    <t>Врач-анестезиолог-реаниматолог</t>
  </si>
  <si>
    <t>1,5 на 1 опер.стол</t>
  </si>
  <si>
    <t>Медицинская сестра-анестезист</t>
  </si>
  <si>
    <t>2,0 на врача-анест.-реаним.</t>
  </si>
  <si>
    <t>Стационар 115 коек</t>
  </si>
  <si>
    <t>4,75 на 6 коек</t>
  </si>
  <si>
    <t>4,75 на 3 койки для обесп.круглосут.   работы</t>
  </si>
  <si>
    <t>Лаборант</t>
  </si>
  <si>
    <t>4,75 на 6 коек для обесп.круглосут.   работы</t>
  </si>
  <si>
    <t>2,0 на 12 коек</t>
  </si>
  <si>
    <t>1 на 10 коек или 20 п/м</t>
  </si>
  <si>
    <t>1 на 15 пациенто-мест</t>
  </si>
  <si>
    <t>Медицинский регистратор</t>
  </si>
  <si>
    <t xml:space="preserve">Показатели для расчета должностей </t>
  </si>
  <si>
    <t>Онкогематология</t>
  </si>
  <si>
    <t>Заведующий поликлиникой</t>
  </si>
  <si>
    <t>Врач - онколог</t>
  </si>
  <si>
    <t>Врач- детский онколог</t>
  </si>
  <si>
    <t>Врач- радиотерапевт</t>
  </si>
  <si>
    <t>Медицинская сестра процедурной</t>
  </si>
  <si>
    <t>1,0 на 10 врачей</t>
  </si>
  <si>
    <t>Медицинский статистик</t>
  </si>
  <si>
    <t>Медицинская сестра кабинета</t>
  </si>
  <si>
    <t>1 на 1 врача</t>
  </si>
  <si>
    <t>1 на 5 врачей</t>
  </si>
  <si>
    <t>1,0 на 2 врачей</t>
  </si>
  <si>
    <t>Санитарка (для уборки помещений)</t>
  </si>
  <si>
    <t>Санитарка (регистратуры)</t>
  </si>
  <si>
    <t>1,0 в смену</t>
  </si>
  <si>
    <t>Санитарка (процедурной)</t>
  </si>
  <si>
    <t>1,0 в процедурную</t>
  </si>
  <si>
    <t>Заведующий</t>
  </si>
  <si>
    <t>Инженер</t>
  </si>
  <si>
    <t>Дозиметрист</t>
  </si>
  <si>
    <t xml:space="preserve">1 на рентгенодиагн. отд. </t>
  </si>
  <si>
    <t>Инженер-электроник</t>
  </si>
  <si>
    <t>1 на 50 компьютеров, но не менее 1 на раб.гр.</t>
  </si>
  <si>
    <t>Системный администратор</t>
  </si>
  <si>
    <t>не менее 1 при наличии ЛВС</t>
  </si>
  <si>
    <t>Техник электроник</t>
  </si>
  <si>
    <t>1 на кажд.ускор.комплекс</t>
  </si>
  <si>
    <t>1 на 2 гамма-аппарата</t>
  </si>
  <si>
    <t>Заведующий отделением - врач-ренгенолог</t>
  </si>
  <si>
    <t xml:space="preserve">Врач-ренгенолог </t>
  </si>
  <si>
    <t>1 на аппарат в смену</t>
  </si>
  <si>
    <t>1 на аппарат КТ в смену</t>
  </si>
  <si>
    <t>1*2</t>
  </si>
  <si>
    <t>2 на аппарат КТ в смену</t>
  </si>
  <si>
    <t>2 на аппарат МРТ в смену</t>
  </si>
  <si>
    <t>Рентгенолаборант</t>
  </si>
  <si>
    <t>Заведующий отделением - врач-радиотерапевт</t>
  </si>
  <si>
    <t>1 на 30  коек</t>
  </si>
  <si>
    <t>1 на аппар. контакт.луч. терап. в смену</t>
  </si>
  <si>
    <t>1 на R-терап. аппарат в смену</t>
  </si>
  <si>
    <t>Медецинская сестра перевязочной</t>
  </si>
  <si>
    <t>1 на 30 коек</t>
  </si>
  <si>
    <t>Медицинская сестра (ответственная за хранение радиофармпрепаратов)</t>
  </si>
  <si>
    <t>0,5 на отделение</t>
  </si>
  <si>
    <t xml:space="preserve">1 на гамма-терапевтический аппарат </t>
  </si>
  <si>
    <t>1 на близкофокусный R-терап.аппар.</t>
  </si>
  <si>
    <t xml:space="preserve">4,75 на 25 коек для обесп.круглосут. работы </t>
  </si>
  <si>
    <t>Санитарка палатная</t>
  </si>
  <si>
    <t>Санитарка перевязочной</t>
  </si>
  <si>
    <t xml:space="preserve">2 на 30 коек </t>
  </si>
  <si>
    <t xml:space="preserve">1 на 40 коек </t>
  </si>
  <si>
    <t>Медицинский физик</t>
  </si>
  <si>
    <t>1 на кажд.ускоритель</t>
  </si>
  <si>
    <t>1 на 2 аппарата контакт.облучения</t>
  </si>
  <si>
    <t>1 на 2 симулятора (КТ)</t>
  </si>
  <si>
    <t>1 на 2 системы дозиметр. планирования</t>
  </si>
  <si>
    <t>Техник дозиметрист</t>
  </si>
  <si>
    <t>1 для обсл. блока дистанц.терапии</t>
  </si>
  <si>
    <t>1 для обсл. блоков с закр. и откр.радиоактив.препар.</t>
  </si>
  <si>
    <t>Техник</t>
  </si>
  <si>
    <t>1 для изгот.защит.блоков</t>
  </si>
  <si>
    <t>1 для изгот.устройств и приспособ.для иммобилизации пациентов</t>
  </si>
  <si>
    <t>1 на 1 вр.-рентг.R-кабинетов</t>
  </si>
  <si>
    <t>1 на каб.МРТ в смену</t>
  </si>
  <si>
    <t>2 на каб.КТ в смену</t>
  </si>
  <si>
    <t>1 на аппарат МРТ в смену</t>
  </si>
  <si>
    <t>1 на R-кабинет</t>
  </si>
  <si>
    <t>0,5 на R-кабинет</t>
  </si>
  <si>
    <t>Заведующий отделением - врач ультразвуковой диагностики</t>
  </si>
  <si>
    <t>Врач ультразвуковой диагностики</t>
  </si>
  <si>
    <t>Медицинская сестра</t>
  </si>
  <si>
    <t>0,5 на кабинет</t>
  </si>
  <si>
    <t>1 вместо 0,5 врача патологоанатома</t>
  </si>
  <si>
    <t>Врач патологоанатом</t>
  </si>
  <si>
    <t>на 4000 исследований</t>
  </si>
  <si>
    <t>1,5 на врача патологоан.</t>
  </si>
  <si>
    <t>0,25 на врача патологоан.</t>
  </si>
  <si>
    <t>0,5 на врача патологоан.</t>
  </si>
  <si>
    <t>Заведующий лабораторией - врач патологоанатом</t>
  </si>
  <si>
    <t>Заведующий лабораторией - врач клинической лабораторной диагностики</t>
  </si>
  <si>
    <t>1 на 120 коек</t>
  </si>
  <si>
    <t>Врач клинической лабораторной диагностики (общеклин.исслед.)</t>
  </si>
  <si>
    <t>Врач клинической лабораторной диагностики (гематолог.исслед.)</t>
  </si>
  <si>
    <t>Врач клинической лабораторной диагностики (биохим.исслед.)</t>
  </si>
  <si>
    <t>4,75 для обесп.круглосут. работы</t>
  </si>
  <si>
    <t>2,0 на врача КДЛ</t>
  </si>
  <si>
    <t>1,0 на врача КДЛ</t>
  </si>
  <si>
    <t xml:space="preserve">Врач клинической лабораторной диагностики </t>
  </si>
  <si>
    <t>1 до 15 цитолог.исслед в день</t>
  </si>
  <si>
    <t>1 до 30 цитолог.исслед в день</t>
  </si>
  <si>
    <t xml:space="preserve">1,0 на 4 врача </t>
  </si>
  <si>
    <t xml:space="preserve">Врач функциональной диагностики </t>
  </si>
  <si>
    <t>1 на 400 коек</t>
  </si>
  <si>
    <t>1 на 1 врача, но не менее 1</t>
  </si>
  <si>
    <t xml:space="preserve">Врач-методист </t>
  </si>
  <si>
    <t>1 на 400 тыс.населения</t>
  </si>
  <si>
    <t>Врач-статистик</t>
  </si>
  <si>
    <t>1 на 1 млн.субъекта РФ</t>
  </si>
  <si>
    <t>1 на 3000 выбыв.больных</t>
  </si>
  <si>
    <t>2 на 400 тыс.населения</t>
  </si>
  <si>
    <t>2 на 1 млн.субъекта РФ</t>
  </si>
  <si>
    <t>2 на 3000 выбыв.больных</t>
  </si>
  <si>
    <t>Главный врач</t>
  </si>
  <si>
    <t>Заместитель главного врача по мед.части</t>
  </si>
  <si>
    <t>Главная медицинская сестра</t>
  </si>
  <si>
    <t>Главный бухгалтер</t>
  </si>
  <si>
    <t>Бухгалтер по питанию</t>
  </si>
  <si>
    <t>1 на 300 коек</t>
  </si>
  <si>
    <t>Бухгалтер по учету МЦ</t>
  </si>
  <si>
    <t>Бухгалтер по заработной плате</t>
  </si>
  <si>
    <t>1 на 200 штат.должн.</t>
  </si>
  <si>
    <t>Бухгалтер по фин.учету</t>
  </si>
  <si>
    <t>1 на 750 коек</t>
  </si>
  <si>
    <t>1 при работе через казначейство</t>
  </si>
  <si>
    <t>1 для работы с фондами: ОМС, ПФР, ФСС</t>
  </si>
  <si>
    <t>Кассир</t>
  </si>
  <si>
    <t>1,0 в кажд.учрежд.</t>
  </si>
  <si>
    <t>1 при провед.плат.услуг</t>
  </si>
  <si>
    <t>Машинистка</t>
  </si>
  <si>
    <t>1 в каждой бухгалтерии</t>
  </si>
  <si>
    <t>Экономист</t>
  </si>
  <si>
    <t>1 на 75 и более коеек</t>
  </si>
  <si>
    <t>Экономист по ОМС</t>
  </si>
  <si>
    <t>1 вместо 0,5 экономиста</t>
  </si>
  <si>
    <t>Экономист по финансововой работе</t>
  </si>
  <si>
    <t>1 вместо 0,5 спец.по кадрам</t>
  </si>
  <si>
    <t>Начальник ПЭ отдела</t>
  </si>
  <si>
    <t>Начальник отдела кадров</t>
  </si>
  <si>
    <t>Специалист по кадрам</t>
  </si>
  <si>
    <t>1 на 150 должностей</t>
  </si>
  <si>
    <t>Начальник хозяйственного отдела</t>
  </si>
  <si>
    <t>Делопроизводитель</t>
  </si>
  <si>
    <t>Секретарь-машинистка</t>
  </si>
  <si>
    <t>Инженер по охране труда</t>
  </si>
  <si>
    <t>Юрисконсульт</t>
  </si>
  <si>
    <t>Заведующий складом</t>
  </si>
  <si>
    <t>1 на 8000 машинописных листов служеб.документ в год</t>
  </si>
  <si>
    <t>Начальник технического отдела</t>
  </si>
  <si>
    <t>Начальник отдела материально-технического отдела</t>
  </si>
  <si>
    <t>Программист</t>
  </si>
  <si>
    <t>в учр., имеющем на балансе ЭВМ</t>
  </si>
  <si>
    <t>Водитель</t>
  </si>
  <si>
    <t>1 на автомобиль</t>
  </si>
  <si>
    <t>Гардеробщик</t>
  </si>
  <si>
    <t>1 в смену</t>
  </si>
  <si>
    <t>Лифтер</t>
  </si>
  <si>
    <t>1 на грузов.лифт в смену</t>
  </si>
  <si>
    <t>Оператор ЭВМ</t>
  </si>
  <si>
    <t>Плотник</t>
  </si>
  <si>
    <t>Подсобный рабочий</t>
  </si>
  <si>
    <t>Рабочий прачечной</t>
  </si>
  <si>
    <t>Слесарь-сантехник</t>
  </si>
  <si>
    <t>Заведующий отделением - врач эндоскопист</t>
  </si>
  <si>
    <t>1 при наличии не менее 4 долж.вр.-эндоскопистов</t>
  </si>
  <si>
    <t>Врач-эндоскопист</t>
  </si>
  <si>
    <t>1 на каб.ларингобронхоскопии</t>
  </si>
  <si>
    <t>1 на каб.эзофаго-гастроскопии</t>
  </si>
  <si>
    <t>1 на каб.ректо и колоноскопии</t>
  </si>
  <si>
    <t>1 на 1 вр.-эндоскописта</t>
  </si>
  <si>
    <t>Сторож</t>
  </si>
  <si>
    <t>Уборщик служебных помещений</t>
  </si>
  <si>
    <t>Электрик</t>
  </si>
  <si>
    <t>Помощник врача-эпидемиолога</t>
  </si>
  <si>
    <t>Повар</t>
  </si>
  <si>
    <t>3 долж. От 100  до 240 коек</t>
  </si>
  <si>
    <t>Кухонный рабочий</t>
  </si>
  <si>
    <t>1 на 50 коек</t>
  </si>
  <si>
    <t>Врач-трансфузиолог</t>
  </si>
  <si>
    <t>Всего штатных должностей:</t>
  </si>
  <si>
    <t>в том числе:</t>
  </si>
  <si>
    <t>Врачебный персонал</t>
  </si>
  <si>
    <t>Средние медработники</t>
  </si>
  <si>
    <t>Младшие медработники</t>
  </si>
  <si>
    <t>Провизоры</t>
  </si>
  <si>
    <t>Заведующий отделением врач-гематолог</t>
  </si>
  <si>
    <t>Врач-гематолог</t>
  </si>
  <si>
    <t>1 на кабинет</t>
  </si>
  <si>
    <t>Заведующий - врач-методист</t>
  </si>
  <si>
    <t>Дворник</t>
  </si>
  <si>
    <t>Категория персонала</t>
  </si>
  <si>
    <t>Количество должностей для нового диспансера</t>
  </si>
  <si>
    <t>Необходимое количество дополнительных должностей</t>
  </si>
  <si>
    <t>Врачи</t>
  </si>
  <si>
    <t>Средний медперсонал</t>
  </si>
  <si>
    <t xml:space="preserve">                  Итого:</t>
  </si>
  <si>
    <t>,</t>
  </si>
  <si>
    <t>Расчет дополнительных должностей</t>
  </si>
  <si>
    <t xml:space="preserve">Младший медперсонал </t>
  </si>
  <si>
    <t>Кол-во единиц на 01.01.2017</t>
  </si>
  <si>
    <t>1,0 на операционную м/с</t>
  </si>
  <si>
    <t xml:space="preserve">1. Хирургическое отделение  20 коек                                                                                                                                                                             (Приказ 915н Минздрава России от 15.11.2012 приложение № 17)             </t>
  </si>
  <si>
    <t>Заместитель главного врача по хирургии</t>
  </si>
  <si>
    <t xml:space="preserve">2. Приемное отделение             </t>
  </si>
  <si>
    <t xml:space="preserve">25. Бухгалтерия                                                                                                                                                                            (Приказ 230 Минздрава России от 09.06.2003)            </t>
  </si>
  <si>
    <t xml:space="preserve">26. Планово-экономический отдел                                                                                                                                                                       (Приказ 230 Минздрава России от 09.06.2003)            </t>
  </si>
  <si>
    <t xml:space="preserve">27. Отдел кадров                                                                                                                                                                         (Приказ 230 Минздрава России от 09.06.2003)            </t>
  </si>
  <si>
    <t xml:space="preserve">28. Общебольничный немедицинский персонал                                                                                                                          (Приказ 230 Минздрава России от 09.06.2003)            </t>
  </si>
  <si>
    <t>Имеется в штатном расписании</t>
  </si>
  <si>
    <t>Отклонения</t>
  </si>
  <si>
    <t>Кол-во имеющихся физ.лиц</t>
  </si>
  <si>
    <t>Хирургическое отделение 30 коек</t>
  </si>
  <si>
    <t>Онкогинекологическое отделение 10 коек</t>
  </si>
  <si>
    <t>Операционный блок</t>
  </si>
  <si>
    <t>Химиотерапевтическое отделение 35 коек</t>
  </si>
  <si>
    <t>Отделение анестезиологии и реанимации 6 коек</t>
  </si>
  <si>
    <t>Приемное отделение</t>
  </si>
  <si>
    <t>Онкогематологическое отделение</t>
  </si>
  <si>
    <t>Отделение радиологии</t>
  </si>
  <si>
    <t>Дневной стационар 15 койко-мест</t>
  </si>
  <si>
    <t>Отделение радиационной безопасности</t>
  </si>
  <si>
    <t>Отделение для обеспечения эксплуатации медицинскогои информационного оборудования</t>
  </si>
  <si>
    <t>Патологоанатомическая лаборатория</t>
  </si>
  <si>
    <t>Отделение эндоскопической диагностики</t>
  </si>
  <si>
    <t>Отделение ультразвуковой диагностики</t>
  </si>
  <si>
    <t>Отделение рентгенодиагностики</t>
  </si>
  <si>
    <t>КДЛ</t>
  </si>
  <si>
    <t>Цитологическая лаборатория</t>
  </si>
  <si>
    <t>Кабинет функциональной диагностики</t>
  </si>
  <si>
    <t>Трансфузиологический кабинет</t>
  </si>
  <si>
    <t>ОМО</t>
  </si>
  <si>
    <t>Общебольничный медицинский персонал</t>
  </si>
  <si>
    <t>Медицинская сестра диетическая</t>
  </si>
  <si>
    <t>Врач-терапевт</t>
  </si>
  <si>
    <t>ЦСО</t>
  </si>
  <si>
    <t>Бухгалтерия</t>
  </si>
  <si>
    <t>Планово-экономический отдел</t>
  </si>
  <si>
    <t>Отдел кадров</t>
  </si>
  <si>
    <t>Общебольничный немедицинский персонал</t>
  </si>
  <si>
    <t>Поликлиника</t>
  </si>
  <si>
    <t>Пищеблок</t>
  </si>
  <si>
    <t xml:space="preserve">29. Общебольничный немедицинский персонал   Пищеблок                                                                                                                       (Приказ 664 Минздрава СССР от 18.06.1981)            </t>
  </si>
  <si>
    <t>Требуемое кол-во дополнительных физ лиц</t>
  </si>
  <si>
    <t>4,75,25 на 15 коек для обесп.круглосут.   Работы</t>
  </si>
  <si>
    <t>Заведующий отделением - врач-анестезиолог-реаниматолог</t>
  </si>
  <si>
    <t xml:space="preserve">4. Опреационный блок                                                                                                                                                         (Приказ 915н Минздрава России от 15.11.2012  приложение № 17)            </t>
  </si>
  <si>
    <t xml:space="preserve">5. Отделение анестезиологии и реанимации                                                                                                                      (Приказ 915н Минздрава России от 15.11.2012  приложение № 8)            </t>
  </si>
  <si>
    <t xml:space="preserve">6. Отделение реанимации и интенсивной терапии 6 коек                                                                                                        (Приказ 915н Минздрава России от 15.11.2012  приложение № 8)            </t>
  </si>
  <si>
    <t xml:space="preserve">9. Отделение радиологии 20 коек                                                                                                                                   (Приказ 915н Минздрава России от 15.11.2012  приложение № 20)            </t>
  </si>
  <si>
    <t xml:space="preserve">10. Дневной стационар 10 коек                                                                                                                                                                  (Приказ 915н Минздрава России от 15.11.2012  приложение № 35)            </t>
  </si>
  <si>
    <t xml:space="preserve">12. Отделение радиационной безопасности                                                                                                                                   (Приказ 915н Минздрава России от 15.11.2012  приложение № 8)            </t>
  </si>
  <si>
    <t xml:space="preserve">13. Отделение для обеспечения эксплуатации медицинского и информационного оборудования                                                                                                                                 (Приказ 915н Минздрава России от 15.11.2012  приложение № 8)            </t>
  </si>
  <si>
    <t xml:space="preserve">14. Отделение рентгенодиагностики                                                                                                                                (Приказ 915н Минздрава России от 15.11.2012  приложение № 11)            </t>
  </si>
  <si>
    <t xml:space="preserve">15. Отделение ультразвуковой диагностики                                                                                                                                (Приказ 915н Минздрава России от 15.11.2012  приложение № 11)            </t>
  </si>
  <si>
    <t xml:space="preserve">16. Отделение эндоскопической диагностики                                                                                                                                (Приказ 915н Минздрава России от 15.11.2012  приложение № 11)            </t>
  </si>
  <si>
    <t xml:space="preserve">17. Патологоанатомическая лаборатория                                                                                                                               (Приказ 915н Минздрава России от 15.11.2012  приложение № 11)            </t>
  </si>
  <si>
    <t xml:space="preserve">18. Клинико-диагностическая лаборатория                                                                                                                               (Приказ 915н Минздрава России от 15.11.2012  приложение № 11)            </t>
  </si>
  <si>
    <t xml:space="preserve">20. Кабинет функциональной диагностики                                                                                                                              (Приказ 915н Минздрава России от 15.11.2012  приложение № 11)            </t>
  </si>
  <si>
    <t xml:space="preserve">22. Организационно-методический отдел                                                                                                                              (Приказ 915н Минздрава России от 15.11.2012  приложение № 32)            </t>
  </si>
  <si>
    <t xml:space="preserve">23. Общебольничный медицинский персонал                                                                                                                            (Приказ 915н Минздрава России от 15.11.2012   приложение № 8)            </t>
  </si>
  <si>
    <t xml:space="preserve">24. ЦСО                                                                                                                                  </t>
  </si>
  <si>
    <t xml:space="preserve">1. Отделение паллиативной помощи 10 коек                                                                                                                                                                            (Приказ 915н Минздрава России от 15.11.2012 приложение № 29)             </t>
  </si>
  <si>
    <t>1 на 20 коек</t>
  </si>
  <si>
    <t>Врач-психотерапевт</t>
  </si>
  <si>
    <t xml:space="preserve">1 на 10 коек </t>
  </si>
  <si>
    <t>1,0 на 20 коек</t>
  </si>
  <si>
    <t>2,0 на 20 коек</t>
  </si>
  <si>
    <t>1,0 на 5 коек</t>
  </si>
  <si>
    <t>кол-во штатных единиц</t>
  </si>
  <si>
    <t>Среднемесчный размер оплаты труда на 1 ставку</t>
  </si>
  <si>
    <t>Годовой ФОТ на всех сотрудников</t>
  </si>
  <si>
    <t>ФОТ + начисления</t>
  </si>
  <si>
    <t>Начисления на ФОТ</t>
  </si>
  <si>
    <t>СТРУКТУРА</t>
  </si>
  <si>
    <t>РГБЛПУ "КЧОД им.С.П.Бутова"</t>
  </si>
  <si>
    <t xml:space="preserve">  </t>
  </si>
  <si>
    <t xml:space="preserve">Общебольничный медицинский персонал </t>
  </si>
  <si>
    <t>СТАЦИОНАР</t>
  </si>
  <si>
    <t>Хирургическое отделение</t>
  </si>
  <si>
    <t>Онкогинекологическое отделение</t>
  </si>
  <si>
    <t>Химиотерапевтическое отделение</t>
  </si>
  <si>
    <t>Отделение анестезиологии и реанимации</t>
  </si>
  <si>
    <t xml:space="preserve">ВСПОМОГАТЕЛЬНЫЕ ЛЕЧЕБНО-ДИАГНОСТИЧЕСКИЕ ПОДРАЗДЕЛЕНИЯ </t>
  </si>
  <si>
    <t>Клинико-диагностическая лаборатория</t>
  </si>
  <si>
    <t xml:space="preserve">Отделение рентгенодиагностики </t>
  </si>
  <si>
    <t>Тансфузиологический кабинет</t>
  </si>
  <si>
    <t>Центральное стерилизационное отделение</t>
  </si>
  <si>
    <t>Организационно методический отдел</t>
  </si>
  <si>
    <t xml:space="preserve"> Отделение радиационной безопасности </t>
  </si>
  <si>
    <t xml:space="preserve">Отделение для обеспечения эксплуатации медицинского и информационного оборудования  </t>
  </si>
  <si>
    <t>Руководители</t>
  </si>
  <si>
    <t>Буфетчица</t>
  </si>
  <si>
    <t xml:space="preserve">3. Онкогинекологическое отделение 20 коек     (в т.ч. урология  10 коек)                                                                                                                       (Приказ 915н Минздрава России от 15.11.2012  приложение № 17)              </t>
  </si>
  <si>
    <t>23.</t>
  </si>
  <si>
    <t>24.</t>
  </si>
  <si>
    <t>25.</t>
  </si>
  <si>
    <t>26.</t>
  </si>
  <si>
    <t>27.</t>
  </si>
  <si>
    <t>28.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</si>
  <si>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</si>
  <si>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</si>
  <si>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</si>
  <si>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</si>
  <si>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</si>
  <si>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</si>
  <si>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</si>
  <si>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</si>
  <si>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</si>
  <si>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</si>
  <si>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</si>
  <si>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</si>
  <si>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</si>
  <si>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</si>
  <si>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</si>
  <si>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</si>
  <si>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</si>
  <si>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</si>
  <si>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</si>
  <si>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</si>
  <si>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</si>
  <si>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</si>
  <si>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 xml:space="preserve">7. Химиотерапевтическое отделение 30 коек                                                                                                                                 (Приказ 915н Минздрава России от 15.11.2012  приложение № 14)            </t>
  </si>
  <si>
    <t xml:space="preserve">8. Онкогематологическое отделение 15 коек                                                                                                                                                                                                                             (Приказ 915н Минздрава России от 15.11.2012  приложение № 14)            </t>
  </si>
  <si>
    <t xml:space="preserve"> 11. Поликлиническое отделение                                                                                                                                                                                           (Приказ 915н Минздрава России от 15.11.2012  приложение № 8)            </t>
  </si>
  <si>
    <t xml:space="preserve">19. Цитологическая лаборатория                                                                                                                                                                      (Приказ 915н Минздрава России от 15.11.2012  приложение № 11)            </t>
  </si>
  <si>
    <t>Заместитель главного врача по экономическим вопросам</t>
  </si>
  <si>
    <t>РГБЛПУ КЧОД им.С.П.БУТОВА</t>
  </si>
  <si>
    <t>Среднесписочная численность</t>
  </si>
  <si>
    <t>С 01.01.2018 года из младшего медицинского персонала планируется перевести в прочий персонал 10 штатных единиц</t>
  </si>
  <si>
    <r>
      <t xml:space="preserve">Экономия по заработной плате и начислениям  в связи с этим составит </t>
    </r>
    <r>
      <rPr>
        <b/>
        <sz val="12"/>
        <color theme="1"/>
        <rFont val="Times New Roman"/>
        <family val="1"/>
        <charset val="204"/>
      </rPr>
      <t>1873630</t>
    </r>
    <r>
      <rPr>
        <sz val="12"/>
        <color theme="1"/>
        <rFont val="Times New Roman"/>
        <family val="1"/>
        <charset val="204"/>
      </rPr>
      <t xml:space="preserve"> руб.</t>
    </r>
  </si>
  <si>
    <t>Рабочий по комплексному обслуживанию и ремонту зданий</t>
  </si>
  <si>
    <t>Бухгалтер по фин.учету (контрактный управляющий)</t>
  </si>
  <si>
    <t>1 должн. в учрежд.на 100 и более коек</t>
  </si>
  <si>
    <t>Начальник по ГО</t>
  </si>
  <si>
    <t>29.</t>
  </si>
  <si>
    <t>наименование МО</t>
  </si>
  <si>
    <t>в тыс.руб.</t>
  </si>
  <si>
    <t>наименование</t>
  </si>
  <si>
    <t>штатных единиц по штатному расписанию на 2017г</t>
  </si>
  <si>
    <t xml:space="preserve">месячный фонд зараб.платы по тарификационным спискам </t>
  </si>
  <si>
    <t xml:space="preserve">занятых должностей по тарифик. спискам  </t>
  </si>
  <si>
    <t>сумма на занятые должности по тарифик.спискам  на</t>
  </si>
  <si>
    <t xml:space="preserve">годовой фонд з/п на занятые должности по тарифик.спискам  </t>
  </si>
  <si>
    <t xml:space="preserve">ночные </t>
  </si>
  <si>
    <t>праздничные</t>
  </si>
  <si>
    <t>отпускные</t>
  </si>
  <si>
    <t>итого годовой фонд зар.платы</t>
  </si>
  <si>
    <t>Руководитель МО (главный врач)</t>
  </si>
  <si>
    <t>Заместитель главного врача МО (мед.образ. и гл.м/с</t>
  </si>
  <si>
    <t>Заместитель главного врача - прочие</t>
  </si>
  <si>
    <t>Прочий персонал</t>
  </si>
  <si>
    <t>Итого</t>
  </si>
  <si>
    <t>Оплата учебных отпусков</t>
  </si>
  <si>
    <t xml:space="preserve">Оплата больничных </t>
  </si>
  <si>
    <t xml:space="preserve">Расчет праздничных ( с уч. отраб.времени) </t>
  </si>
  <si>
    <t>таблица 1.1.1</t>
  </si>
  <si>
    <t>ОМС</t>
  </si>
  <si>
    <t>штатных единиц</t>
  </si>
  <si>
    <t>средне-месячный фонд зараб.  платы</t>
  </si>
  <si>
    <t>ср.зп в мес на 1 ставку</t>
  </si>
  <si>
    <t>норма часов</t>
  </si>
  <si>
    <t>в час в руб.</t>
  </si>
  <si>
    <t xml:space="preserve">всего </t>
  </si>
  <si>
    <t xml:space="preserve">Оплата отпускных </t>
  </si>
  <si>
    <t>таблица 1.1.2</t>
  </si>
  <si>
    <t>стационар</t>
  </si>
  <si>
    <t>занятых должностей</t>
  </si>
  <si>
    <t>сумма по тарификацонным спискам+праздничные</t>
  </si>
  <si>
    <t>доплата до МРОТ</t>
  </si>
  <si>
    <t>/29,3</t>
  </si>
  <si>
    <t>дни отпуска по кол.договору</t>
  </si>
  <si>
    <t>всего</t>
  </si>
  <si>
    <t>Расчет ночных</t>
  </si>
  <si>
    <t>таблица 1.1.3</t>
  </si>
  <si>
    <t>среднемесячный фонд зараб.платы</t>
  </si>
  <si>
    <t>количество часов (365 дней по 8 часов = 2920) на всех</t>
  </si>
  <si>
    <t>всего  (кол-во шт.ед.* ст. 1ч* кол-во часов)/2</t>
  </si>
  <si>
    <t>ИТОГО</t>
  </si>
  <si>
    <t>ст.211</t>
  </si>
  <si>
    <t>ст.213</t>
  </si>
  <si>
    <t xml:space="preserve">Главный врач                  ____________________________     Махов З.Д.    </t>
  </si>
  <si>
    <t>Семенова Н.Н.</t>
  </si>
  <si>
    <t>среднеспис.числ.</t>
  </si>
  <si>
    <t xml:space="preserve">  Расчет ФОТ прочего персонала на 2018 год</t>
  </si>
  <si>
    <t>ФОТ на 2018 год  ВСЕГО</t>
  </si>
  <si>
    <t>количество праздничных дней 20 *8 =160ч.</t>
  </si>
  <si>
    <t>средний размер оплаты труда на 1 работника по индикаторам</t>
  </si>
  <si>
    <t>Статья 213</t>
  </si>
  <si>
    <t>Статья 211</t>
  </si>
  <si>
    <t xml:space="preserve">              Итого</t>
  </si>
  <si>
    <t>на дополнительные должности прочего персонала</t>
  </si>
  <si>
    <t>Предполагаемая дополнительная среднесписочная численность и ФОТ медицинского персонала и специалистов с высшим немедицинским образованием на 2018 год</t>
  </si>
  <si>
    <t>Предполагаемая среднесписочная численность и ФОТ медицинского персонала и специалистов с высшим немедицинским образованием на 2018 год</t>
  </si>
  <si>
    <t>Уборщик служебных  помещений</t>
  </si>
  <si>
    <t>Расчет дополнительных должностей по ОМС</t>
  </si>
  <si>
    <t xml:space="preserve">2. Трансфузиологический кабинет                                                                                                                              (Приказ 278н Минздрава и соц.развития России от 28.03.2012)            </t>
  </si>
  <si>
    <t xml:space="preserve">Дневной стационар </t>
  </si>
  <si>
    <t>Онкоурологическое отделение</t>
  </si>
  <si>
    <t>Отделение радиотерапии</t>
  </si>
  <si>
    <t>коек</t>
  </si>
  <si>
    <t xml:space="preserve">Поликлиническое отделение </t>
  </si>
  <si>
    <t>посещений в день</t>
  </si>
  <si>
    <t>Гематологическое отделение</t>
  </si>
  <si>
    <t>койки</t>
  </si>
  <si>
    <t>(по адресу: 369000, КЧР, г.Черкесск, ул.Свобводы, 62)</t>
  </si>
  <si>
    <t xml:space="preserve">                                                                               УТВЕРЖДЕНО:</t>
  </si>
  <si>
    <t xml:space="preserve">                                                                   ___________________Махов З.Д.</t>
  </si>
  <si>
    <t xml:space="preserve">                                                                  "___"______________20___ года</t>
  </si>
  <si>
    <t xml:space="preserve">                                                                                                                 (подпись руководителя учреждения)</t>
  </si>
  <si>
    <t xml:space="preserve">           Приложение №1</t>
  </si>
  <si>
    <t xml:space="preserve">                                                                        к Приказу №_________ от  ______________2019 года</t>
  </si>
  <si>
    <t>с 01.02.2019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</si>
</sst>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2"/>
      <charset val="204"/>
    </font>
    <font>
      <b/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Arial Cyr"/>
      <family val="2"/>
      <charset val="204"/>
    </font>
    <font>
      <i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2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2" fontId="2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/>
    </xf>
    <xf numFmtId="2" fontId="1" fillId="0" borderId="10" xfId="0" applyNumberFormat="1" applyFont="1" applyBorder="1" applyAlignment="1">
      <alignment vertical="top"/>
    </xf>
    <xf numFmtId="2" fontId="2" fillId="0" borderId="10" xfId="0" applyNumberFormat="1" applyFont="1" applyBorder="1" applyAlignment="1">
      <alignment vertical="top"/>
    </xf>
    <xf numFmtId="0" fontId="1" fillId="0" borderId="7" xfId="0" applyFont="1" applyBorder="1" applyAlignment="1">
      <alignment vertical="top"/>
    </xf>
    <xf numFmtId="2" fontId="2" fillId="0" borderId="8" xfId="0" applyNumberFormat="1" applyFont="1" applyBorder="1" applyAlignment="1">
      <alignment vertical="top"/>
    </xf>
    <xf numFmtId="2" fontId="1" fillId="0" borderId="10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 vertical="top"/>
    </xf>
    <xf numFmtId="0" fontId="1" fillId="0" borderId="10" xfId="0" applyFont="1" applyBorder="1" applyAlignment="1">
      <alignment vertical="top"/>
    </xf>
    <xf numFmtId="0" fontId="1" fillId="0" borderId="9" xfId="0" applyFont="1" applyBorder="1" applyAlignment="1">
      <alignment horizontal="right" vertical="top" wrapText="1"/>
    </xf>
    <xf numFmtId="2" fontId="1" fillId="2" borderId="10" xfId="0" applyNumberFormat="1" applyFont="1" applyFill="1" applyBorder="1" applyAlignment="1">
      <alignment vertical="top"/>
    </xf>
    <xf numFmtId="2" fontId="2" fillId="2" borderId="10" xfId="0" applyNumberFormat="1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2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/>
    </xf>
    <xf numFmtId="2" fontId="1" fillId="0" borderId="10" xfId="0" applyNumberFormat="1" applyFont="1" applyBorder="1" applyAlignment="1"/>
    <xf numFmtId="0" fontId="1" fillId="0" borderId="12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vertical="top" wrapText="1"/>
    </xf>
    <xf numFmtId="2" fontId="1" fillId="0" borderId="16" xfId="0" applyNumberFormat="1" applyFont="1" applyBorder="1" applyAlignment="1">
      <alignment vertical="top"/>
    </xf>
    <xf numFmtId="0" fontId="1" fillId="0" borderId="9" xfId="0" applyFont="1" applyBorder="1"/>
    <xf numFmtId="0" fontId="1" fillId="0" borderId="10" xfId="0" applyFont="1" applyBorder="1"/>
    <xf numFmtId="4" fontId="1" fillId="0" borderId="9" xfId="0" applyNumberFormat="1" applyFont="1" applyBorder="1"/>
    <xf numFmtId="2" fontId="1" fillId="0" borderId="10" xfId="0" applyNumberFormat="1" applyFont="1" applyBorder="1"/>
    <xf numFmtId="2" fontId="2" fillId="0" borderId="9" xfId="0" applyNumberFormat="1" applyFont="1" applyBorder="1" applyAlignment="1">
      <alignment vertical="top"/>
    </xf>
    <xf numFmtId="2" fontId="2" fillId="2" borderId="9" xfId="0" applyNumberFormat="1" applyFont="1" applyFill="1" applyBorder="1" applyAlignment="1">
      <alignment vertical="top"/>
    </xf>
    <xf numFmtId="2" fontId="1" fillId="0" borderId="9" xfId="0" applyNumberFormat="1" applyFont="1" applyBorder="1" applyAlignment="1">
      <alignment vertical="top"/>
    </xf>
    <xf numFmtId="2" fontId="1" fillId="0" borderId="17" xfId="0" applyNumberFormat="1" applyFont="1" applyBorder="1" applyAlignment="1">
      <alignment vertical="top"/>
    </xf>
    <xf numFmtId="2" fontId="1" fillId="0" borderId="15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vertical="top" wrapText="1"/>
    </xf>
    <xf numFmtId="0" fontId="1" fillId="0" borderId="0" xfId="0" applyFont="1"/>
    <xf numFmtId="4" fontId="1" fillId="0" borderId="11" xfId="0" applyNumberFormat="1" applyFont="1" applyBorder="1"/>
    <xf numFmtId="2" fontId="1" fillId="0" borderId="3" xfId="0" applyNumberFormat="1" applyFont="1" applyBorder="1"/>
    <xf numFmtId="0" fontId="1" fillId="0" borderId="3" xfId="0" applyFont="1" applyBorder="1"/>
    <xf numFmtId="0" fontId="1" fillId="0" borderId="18" xfId="0" applyFont="1" applyBorder="1"/>
    <xf numFmtId="2" fontId="1" fillId="0" borderId="4" xfId="0" applyNumberFormat="1" applyFont="1" applyBorder="1" applyAlignment="1">
      <alignment vertical="top"/>
    </xf>
    <xf numFmtId="2" fontId="1" fillId="0" borderId="6" xfId="0" applyNumberFormat="1" applyFont="1" applyBorder="1" applyAlignment="1">
      <alignment vertical="top"/>
    </xf>
    <xf numFmtId="2" fontId="2" fillId="0" borderId="18" xfId="0" applyNumberFormat="1" applyFont="1" applyBorder="1" applyAlignment="1">
      <alignment vertical="top"/>
    </xf>
    <xf numFmtId="2" fontId="1" fillId="0" borderId="19" xfId="0" applyNumberFormat="1" applyFont="1" applyBorder="1" applyAlignment="1">
      <alignment vertical="top"/>
    </xf>
    <xf numFmtId="2" fontId="1" fillId="0" borderId="20" xfId="0" applyNumberFormat="1" applyFont="1" applyBorder="1" applyAlignment="1">
      <alignment vertical="top"/>
    </xf>
    <xf numFmtId="2" fontId="1" fillId="0" borderId="21" xfId="0" applyNumberFormat="1" applyFont="1" applyBorder="1" applyAlignment="1">
      <alignment vertical="top"/>
    </xf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right" vertical="top"/>
    </xf>
    <xf numFmtId="0" fontId="2" fillId="0" borderId="0" xfId="0" applyFont="1"/>
    <xf numFmtId="0" fontId="1" fillId="0" borderId="0" xfId="0" applyFont="1"/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8" fillId="0" borderId="0" xfId="1" applyFont="1" applyFill="1"/>
    <xf numFmtId="0" fontId="9" fillId="0" borderId="0" xfId="0" applyFont="1" applyFill="1"/>
    <xf numFmtId="0" fontId="8" fillId="0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8" fillId="0" borderId="31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vertical="center" wrapText="1"/>
    </xf>
    <xf numFmtId="4" fontId="8" fillId="0" borderId="33" xfId="1" applyNumberFormat="1" applyFont="1" applyFill="1" applyBorder="1" applyAlignment="1">
      <alignment vertical="center"/>
    </xf>
    <xf numFmtId="4" fontId="9" fillId="0" borderId="33" xfId="1" applyNumberFormat="1" applyFont="1" applyFill="1" applyBorder="1" applyAlignment="1">
      <alignment vertical="center"/>
    </xf>
    <xf numFmtId="4" fontId="9" fillId="0" borderId="33" xfId="0" applyNumberFormat="1" applyFont="1" applyFill="1" applyBorder="1" applyAlignment="1">
      <alignment vertical="center"/>
    </xf>
    <xf numFmtId="0" fontId="11" fillId="0" borderId="0" xfId="1" applyFont="1" applyFill="1" applyBorder="1"/>
    <xf numFmtId="0" fontId="0" fillId="0" borderId="0" xfId="0" applyFont="1" applyFill="1" applyBorder="1"/>
    <xf numFmtId="4" fontId="8" fillId="0" borderId="35" xfId="1" applyNumberFormat="1" applyFont="1" applyFill="1" applyBorder="1" applyAlignment="1">
      <alignment vertical="center"/>
    </xf>
    <xf numFmtId="4" fontId="9" fillId="0" borderId="35" xfId="1" applyNumberFormat="1" applyFont="1" applyFill="1" applyBorder="1" applyAlignment="1">
      <alignment vertical="center"/>
    </xf>
    <xf numFmtId="0" fontId="8" fillId="0" borderId="36" xfId="1" applyFont="1" applyFill="1" applyBorder="1" applyAlignment="1">
      <alignment vertical="center" wrapText="1"/>
    </xf>
    <xf numFmtId="0" fontId="12" fillId="0" borderId="37" xfId="1" applyFont="1" applyFill="1" applyBorder="1"/>
    <xf numFmtId="4" fontId="12" fillId="0" borderId="38" xfId="1" applyNumberFormat="1" applyFont="1" applyFill="1" applyBorder="1"/>
    <xf numFmtId="0" fontId="12" fillId="0" borderId="0" xfId="1" applyFont="1" applyFill="1"/>
    <xf numFmtId="4" fontId="8" fillId="0" borderId="0" xfId="1" applyNumberFormat="1" applyFont="1" applyFill="1" applyBorder="1"/>
    <xf numFmtId="4" fontId="12" fillId="0" borderId="0" xfId="1" applyNumberFormat="1" applyFont="1" applyFill="1" applyBorder="1"/>
    <xf numFmtId="0" fontId="8" fillId="0" borderId="0" xfId="1" applyFont="1" applyFill="1" applyBorder="1"/>
    <xf numFmtId="0" fontId="9" fillId="0" borderId="0" xfId="1" applyFont="1" applyFill="1"/>
    <xf numFmtId="0" fontId="13" fillId="0" borderId="0" xfId="0" applyFont="1" applyFill="1"/>
    <xf numFmtId="0" fontId="9" fillId="0" borderId="33" xfId="0" applyFont="1" applyFill="1" applyBorder="1" applyAlignment="1">
      <alignment horizontal="center" vertical="center" wrapText="1"/>
    </xf>
    <xf numFmtId="4" fontId="8" fillId="0" borderId="33" xfId="1" applyNumberFormat="1" applyFont="1" applyFill="1" applyBorder="1" applyAlignment="1">
      <alignment horizontal="center" vertical="center" wrapText="1"/>
    </xf>
    <xf numFmtId="0" fontId="8" fillId="0" borderId="39" xfId="1" applyFont="1" applyFill="1" applyBorder="1" applyAlignment="1">
      <alignment horizontal="center" vertical="center" wrapText="1"/>
    </xf>
    <xf numFmtId="0" fontId="9" fillId="0" borderId="0" xfId="1" applyFont="1" applyFill="1" applyBorder="1"/>
    <xf numFmtId="4" fontId="8" fillId="0" borderId="33" xfId="1" applyNumberFormat="1" applyFont="1" applyFill="1" applyBorder="1"/>
    <xf numFmtId="4" fontId="8" fillId="0" borderId="33" xfId="1" applyNumberFormat="1" applyFont="1" applyFill="1" applyBorder="1" applyAlignment="1"/>
    <xf numFmtId="0" fontId="9" fillId="0" borderId="39" xfId="0" applyFont="1" applyFill="1" applyBorder="1"/>
    <xf numFmtId="4" fontId="9" fillId="0" borderId="0" xfId="1" applyNumberFormat="1" applyFont="1" applyFill="1" applyBorder="1"/>
    <xf numFmtId="4" fontId="8" fillId="0" borderId="39" xfId="1" applyNumberFormat="1" applyFont="1" applyFill="1" applyBorder="1"/>
    <xf numFmtId="0" fontId="12" fillId="0" borderId="0" xfId="1" applyFont="1" applyFill="1" applyBorder="1"/>
    <xf numFmtId="4" fontId="8" fillId="0" borderId="39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" fontId="9" fillId="0" borderId="33" xfId="1" applyNumberFormat="1" applyFont="1" applyFill="1" applyBorder="1"/>
    <xf numFmtId="4" fontId="9" fillId="0" borderId="39" xfId="1" applyNumberFormat="1" applyFont="1" applyFill="1" applyBorder="1"/>
    <xf numFmtId="0" fontId="9" fillId="0" borderId="32" xfId="0" applyFont="1" applyFill="1" applyBorder="1" applyAlignment="1">
      <alignment horizontal="center" vertical="center" wrapText="1"/>
    </xf>
    <xf numFmtId="4" fontId="8" fillId="0" borderId="40" xfId="1" applyNumberFormat="1" applyFont="1" applyFill="1" applyBorder="1" applyAlignment="1">
      <alignment horizontal="center" vertical="center"/>
    </xf>
    <xf numFmtId="164" fontId="8" fillId="0" borderId="33" xfId="1" applyNumberFormat="1" applyFont="1" applyFill="1" applyBorder="1"/>
    <xf numFmtId="2" fontId="9" fillId="0" borderId="33" xfId="0" applyNumberFormat="1" applyFont="1" applyFill="1" applyBorder="1"/>
    <xf numFmtId="4" fontId="14" fillId="0" borderId="33" xfId="1" applyNumberFormat="1" applyFont="1" applyFill="1" applyBorder="1"/>
    <xf numFmtId="4" fontId="14" fillId="0" borderId="39" xfId="1" applyNumberFormat="1" applyFont="1" applyFill="1" applyBorder="1"/>
    <xf numFmtId="164" fontId="14" fillId="0" borderId="33" xfId="1" applyNumberFormat="1" applyFont="1" applyFill="1" applyBorder="1"/>
    <xf numFmtId="4" fontId="14" fillId="0" borderId="0" xfId="1" applyNumberFormat="1" applyFont="1" applyFill="1" applyBorder="1"/>
    <xf numFmtId="4" fontId="10" fillId="0" borderId="0" xfId="1" applyNumberFormat="1" applyFont="1" applyFill="1" applyBorder="1"/>
    <xf numFmtId="0" fontId="15" fillId="0" borderId="33" xfId="1" applyFont="1" applyFill="1" applyBorder="1"/>
    <xf numFmtId="0" fontId="17" fillId="0" borderId="33" xfId="1" applyFont="1" applyFill="1" applyBorder="1"/>
    <xf numFmtId="4" fontId="8" fillId="0" borderId="0" xfId="1" applyNumberFormat="1" applyFont="1" applyFill="1"/>
    <xf numFmtId="0" fontId="18" fillId="0" borderId="0" xfId="0" applyFont="1" applyFill="1"/>
    <xf numFmtId="0" fontId="17" fillId="0" borderId="0" xfId="0" applyFont="1" applyFill="1" applyAlignment="1">
      <alignment vertical="center"/>
    </xf>
    <xf numFmtId="0" fontId="9" fillId="0" borderId="30" xfId="0" applyFont="1" applyFill="1" applyBorder="1"/>
    <xf numFmtId="0" fontId="17" fillId="0" borderId="0" xfId="0" applyFont="1" applyFill="1"/>
    <xf numFmtId="0" fontId="0" fillId="0" borderId="0" xfId="0" applyFont="1" applyFill="1"/>
    <xf numFmtId="0" fontId="2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/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4" fontId="1" fillId="0" borderId="0" xfId="0" applyNumberFormat="1" applyFont="1"/>
    <xf numFmtId="4" fontId="2" fillId="0" borderId="0" xfId="0" applyNumberFormat="1" applyFont="1"/>
    <xf numFmtId="0" fontId="1" fillId="0" borderId="0" xfId="0" applyFont="1"/>
    <xf numFmtId="2" fontId="1" fillId="2" borderId="10" xfId="0" applyNumberFormat="1" applyFont="1" applyFill="1" applyBorder="1"/>
    <xf numFmtId="0" fontId="7" fillId="0" borderId="0" xfId="1" applyFont="1" applyFill="1" applyBorder="1" applyAlignment="1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0" fillId="0" borderId="0" xfId="0" applyFont="1"/>
    <xf numFmtId="0" fontId="20" fillId="0" borderId="0" xfId="0" applyFont="1" applyAlignment="1"/>
    <xf numFmtId="0" fontId="17" fillId="0" borderId="0" xfId="0" applyFont="1"/>
    <xf numFmtId="0" fontId="15" fillId="0" borderId="0" xfId="0" applyFont="1" applyAlignment="1"/>
    <xf numFmtId="0" fontId="17" fillId="0" borderId="0" xfId="0" applyFont="1" applyAlignme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1" fillId="0" borderId="0" xfId="0" applyFont="1" applyAlignment="1">
      <alignment horizontal="left" vertical="justify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17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2" fontId="2" fillId="0" borderId="7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4" fontId="15" fillId="0" borderId="33" xfId="1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/>
    </xf>
    <xf numFmtId="0" fontId="7" fillId="0" borderId="3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4" fontId="16" fillId="0" borderId="33" xfId="1" applyNumberFormat="1" applyFont="1" applyFill="1" applyBorder="1" applyAlignment="1">
      <alignment horizontal="left"/>
    </xf>
    <xf numFmtId="0" fontId="19" fillId="0" borderId="0" xfId="1" applyFont="1" applyFill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zoomScaleNormal="100" workbookViewId="0">
      <selection activeCell="B6" sqref="B6"/>
    </sheetView>
  </sheetViews>
  <sheetFormatPr defaultRowHeight="15"/>
  <cols>
    <col min="1" max="1" width="6.5703125" customWidth="1"/>
    <col min="2" max="2" width="48.28515625" customWidth="1"/>
    <col min="4" max="4" width="21.28515625" customWidth="1"/>
    <col min="5" max="5" width="6.140625" customWidth="1"/>
    <col min="6" max="6" width="9.42578125" customWidth="1"/>
  </cols>
  <sheetData>
    <row r="1" spans="1:5">
      <c r="B1" s="167"/>
      <c r="C1" s="168" t="s">
        <v>451</v>
      </c>
      <c r="D1" s="168"/>
      <c r="E1" s="168"/>
    </row>
    <row r="2" spans="1:5">
      <c r="B2" s="168" t="s">
        <v>452</v>
      </c>
      <c r="C2" s="168"/>
      <c r="D2" s="168"/>
      <c r="E2" s="168"/>
    </row>
    <row r="3" spans="1:5">
      <c r="A3" s="173"/>
      <c r="B3" s="173"/>
      <c r="C3" s="173"/>
      <c r="D3" s="173"/>
      <c r="E3" s="173"/>
    </row>
    <row r="4" spans="1:5" ht="15.75">
      <c r="A4" s="169"/>
      <c r="B4" s="170" t="s">
        <v>447</v>
      </c>
      <c r="C4" s="170"/>
      <c r="D4" s="170"/>
      <c r="E4" s="170"/>
    </row>
    <row r="5" spans="1:5" ht="15.75">
      <c r="A5" s="169"/>
      <c r="B5" s="171"/>
      <c r="C5" s="171"/>
      <c r="D5" s="171"/>
      <c r="E5" s="171"/>
    </row>
    <row r="6" spans="1:5" ht="15.75">
      <c r="A6" s="169"/>
      <c r="B6" s="171" t="s">
        <v>448</v>
      </c>
      <c r="C6" s="171"/>
      <c r="D6" s="171"/>
      <c r="E6" s="171"/>
    </row>
    <row r="7" spans="1:5" ht="15.75">
      <c r="A7" s="169"/>
      <c r="B7" s="176" t="s">
        <v>450</v>
      </c>
      <c r="C7" s="176"/>
      <c r="D7" s="176"/>
      <c r="E7" s="176"/>
    </row>
    <row r="8" spans="1:5" ht="15.75">
      <c r="A8" s="169"/>
      <c r="B8" s="171" t="s">
        <v>449</v>
      </c>
      <c r="C8" s="171"/>
      <c r="D8" s="171"/>
      <c r="E8" s="171"/>
    </row>
    <row r="9" spans="1:5" ht="15.75">
      <c r="A9" s="169"/>
      <c r="B9" s="171"/>
      <c r="C9" s="171"/>
      <c r="D9" s="171"/>
      <c r="E9" s="171"/>
    </row>
    <row r="10" spans="1:5">
      <c r="B10" s="174" t="s">
        <v>315</v>
      </c>
      <c r="C10" s="174"/>
      <c r="D10" s="174"/>
    </row>
    <row r="11" spans="1:5">
      <c r="B11" s="174" t="s">
        <v>316</v>
      </c>
      <c r="C11" s="174"/>
      <c r="D11" s="174"/>
    </row>
    <row r="12" spans="1:5">
      <c r="B12" s="174" t="s">
        <v>453</v>
      </c>
      <c r="C12" s="174"/>
      <c r="D12" s="174"/>
    </row>
    <row r="13" spans="1:5">
      <c r="B13" s="174" t="s">
        <v>446</v>
      </c>
      <c r="C13" s="174"/>
      <c r="D13" s="174"/>
    </row>
    <row r="14" spans="1:5">
      <c r="B14" s="164" t="s">
        <v>317</v>
      </c>
      <c r="C14" s="164"/>
      <c r="D14" s="164"/>
    </row>
    <row r="15" spans="1:5">
      <c r="B15" s="164"/>
      <c r="C15" s="164"/>
      <c r="D15" s="164"/>
    </row>
    <row r="16" spans="1:5">
      <c r="A16" s="161" t="s">
        <v>341</v>
      </c>
      <c r="B16" s="172" t="s">
        <v>318</v>
      </c>
      <c r="C16" s="172"/>
      <c r="D16" s="172"/>
    </row>
    <row r="17" spans="1:4">
      <c r="A17" s="161" t="s">
        <v>342</v>
      </c>
      <c r="B17" s="165" t="s">
        <v>442</v>
      </c>
      <c r="C17" s="163">
        <v>100</v>
      </c>
      <c r="D17" s="163" t="s">
        <v>443</v>
      </c>
    </row>
    <row r="18" spans="1:4">
      <c r="A18" s="161" t="s">
        <v>343</v>
      </c>
      <c r="B18" s="165" t="s">
        <v>438</v>
      </c>
      <c r="C18" s="160">
        <v>25</v>
      </c>
      <c r="D18" s="162" t="s">
        <v>441</v>
      </c>
    </row>
    <row r="19" spans="1:4">
      <c r="A19" s="161"/>
      <c r="B19" s="177"/>
      <c r="C19" s="177"/>
      <c r="D19" s="177"/>
    </row>
    <row r="20" spans="1:4">
      <c r="A20" s="161"/>
      <c r="B20" s="178" t="s">
        <v>319</v>
      </c>
      <c r="C20" s="178"/>
      <c r="D20" s="178"/>
    </row>
    <row r="21" spans="1:4">
      <c r="A21" s="161" t="s">
        <v>344</v>
      </c>
      <c r="B21" s="172" t="s">
        <v>258</v>
      </c>
      <c r="C21" s="172"/>
      <c r="D21" s="172"/>
    </row>
    <row r="22" spans="1:4">
      <c r="A22" s="161" t="s">
        <v>345</v>
      </c>
      <c r="B22" s="166" t="s">
        <v>320</v>
      </c>
      <c r="C22" s="162">
        <v>24</v>
      </c>
      <c r="D22" s="162" t="s">
        <v>445</v>
      </c>
    </row>
    <row r="23" spans="1:4" ht="15" customHeight="1">
      <c r="A23" s="161" t="s">
        <v>346</v>
      </c>
      <c r="B23" s="166" t="s">
        <v>321</v>
      </c>
      <c r="C23" s="162">
        <v>12</v>
      </c>
      <c r="D23" s="162" t="s">
        <v>441</v>
      </c>
    </row>
    <row r="24" spans="1:4" ht="15" customHeight="1">
      <c r="A24" s="161" t="s">
        <v>347</v>
      </c>
      <c r="B24" s="166" t="s">
        <v>439</v>
      </c>
      <c r="C24" s="160">
        <v>12</v>
      </c>
      <c r="D24" s="162" t="s">
        <v>441</v>
      </c>
    </row>
    <row r="25" spans="1:4">
      <c r="A25" s="161" t="s">
        <v>348</v>
      </c>
      <c r="B25" s="166" t="s">
        <v>322</v>
      </c>
      <c r="C25" s="162">
        <v>30</v>
      </c>
      <c r="D25" s="162" t="s">
        <v>441</v>
      </c>
    </row>
    <row r="26" spans="1:4" ht="15" customHeight="1">
      <c r="A26" s="161" t="s">
        <v>349</v>
      </c>
      <c r="B26" s="166" t="s">
        <v>444</v>
      </c>
      <c r="C26" s="160">
        <v>10</v>
      </c>
      <c r="D26" s="162" t="s">
        <v>441</v>
      </c>
    </row>
    <row r="27" spans="1:4">
      <c r="A27" s="161" t="s">
        <v>350</v>
      </c>
      <c r="B27" s="166" t="s">
        <v>440</v>
      </c>
      <c r="C27" s="160">
        <v>12</v>
      </c>
      <c r="D27" s="162" t="s">
        <v>441</v>
      </c>
    </row>
    <row r="28" spans="1:4" ht="15" customHeight="1">
      <c r="A28" s="161" t="s">
        <v>351</v>
      </c>
      <c r="B28" s="166" t="s">
        <v>323</v>
      </c>
      <c r="C28" s="162">
        <v>6</v>
      </c>
      <c r="D28" s="162" t="s">
        <v>441</v>
      </c>
    </row>
    <row r="29" spans="1:4">
      <c r="A29" s="161" t="s">
        <v>352</v>
      </c>
      <c r="B29" s="179" t="s">
        <v>255</v>
      </c>
      <c r="C29" s="179"/>
      <c r="D29" s="179"/>
    </row>
    <row r="30" spans="1:4">
      <c r="A30" s="161"/>
      <c r="B30" s="165"/>
      <c r="C30" s="165" t="s">
        <v>317</v>
      </c>
      <c r="D30" s="164"/>
    </row>
    <row r="31" spans="1:4">
      <c r="A31" s="161"/>
      <c r="B31" s="175" t="s">
        <v>324</v>
      </c>
      <c r="C31" s="175"/>
      <c r="D31" s="175"/>
    </row>
    <row r="32" spans="1:4">
      <c r="A32" s="161" t="s">
        <v>353</v>
      </c>
      <c r="B32" s="172" t="s">
        <v>325</v>
      </c>
      <c r="C32" s="172"/>
      <c r="D32" s="172"/>
    </row>
    <row r="33" spans="1:4">
      <c r="A33" s="161" t="s">
        <v>354</v>
      </c>
      <c r="B33" s="172" t="s">
        <v>269</v>
      </c>
      <c r="C33" s="172"/>
      <c r="D33" s="172"/>
    </row>
    <row r="34" spans="1:4">
      <c r="A34" s="161" t="s">
        <v>355</v>
      </c>
      <c r="B34" s="172" t="s">
        <v>264</v>
      </c>
      <c r="C34" s="172"/>
      <c r="D34" s="172"/>
    </row>
    <row r="35" spans="1:4">
      <c r="A35" s="161" t="s">
        <v>356</v>
      </c>
      <c r="B35" s="172" t="s">
        <v>326</v>
      </c>
      <c r="C35" s="172"/>
      <c r="D35" s="172"/>
    </row>
    <row r="36" spans="1:4">
      <c r="A36" s="161" t="s">
        <v>357</v>
      </c>
      <c r="B36" s="172" t="s">
        <v>265</v>
      </c>
      <c r="C36" s="172"/>
      <c r="D36" s="172"/>
    </row>
    <row r="37" spans="1:4">
      <c r="A37" s="161" t="s">
        <v>358</v>
      </c>
      <c r="B37" s="172" t="s">
        <v>266</v>
      </c>
      <c r="C37" s="172"/>
      <c r="D37" s="172"/>
    </row>
    <row r="38" spans="1:4">
      <c r="A38" s="161" t="s">
        <v>359</v>
      </c>
      <c r="B38" s="165" t="s">
        <v>270</v>
      </c>
      <c r="C38" s="165"/>
      <c r="D38" s="165"/>
    </row>
    <row r="39" spans="1:4">
      <c r="A39" s="161" t="s">
        <v>360</v>
      </c>
      <c r="B39" s="165" t="s">
        <v>327</v>
      </c>
      <c r="C39" s="165"/>
      <c r="D39" s="165"/>
    </row>
    <row r="40" spans="1:4">
      <c r="A40" s="161" t="s">
        <v>361</v>
      </c>
      <c r="B40" s="165" t="s">
        <v>330</v>
      </c>
      <c r="C40" s="165"/>
      <c r="D40" s="165"/>
    </row>
    <row r="41" spans="1:4" ht="42.75">
      <c r="A41" s="78" t="s">
        <v>362</v>
      </c>
      <c r="B41" s="159" t="s">
        <v>331</v>
      </c>
      <c r="C41" s="165"/>
      <c r="D41" s="165"/>
    </row>
    <row r="42" spans="1:4">
      <c r="A42" s="161"/>
      <c r="B42" s="165"/>
      <c r="C42" s="165"/>
      <c r="D42" s="165"/>
    </row>
    <row r="43" spans="1:4">
      <c r="A43" s="161" t="s">
        <v>335</v>
      </c>
      <c r="B43" s="172" t="s">
        <v>328</v>
      </c>
      <c r="C43" s="172"/>
      <c r="D43" s="172"/>
    </row>
    <row r="44" spans="1:4">
      <c r="A44" s="161" t="s">
        <v>336</v>
      </c>
      <c r="B44" s="172" t="s">
        <v>329</v>
      </c>
      <c r="C44" s="172"/>
      <c r="D44" s="172"/>
    </row>
    <row r="45" spans="1:4">
      <c r="A45" s="161"/>
      <c r="B45" s="164"/>
      <c r="C45" s="164"/>
      <c r="D45" s="164"/>
    </row>
    <row r="46" spans="1:4">
      <c r="A46" s="161" t="s">
        <v>337</v>
      </c>
      <c r="B46" s="165" t="s">
        <v>277</v>
      </c>
      <c r="C46" s="164"/>
      <c r="D46" s="164"/>
    </row>
    <row r="47" spans="1:4">
      <c r="A47" s="161" t="s">
        <v>338</v>
      </c>
      <c r="B47" s="165" t="s">
        <v>278</v>
      </c>
      <c r="C47" s="164"/>
      <c r="D47" s="164"/>
    </row>
    <row r="48" spans="1:4">
      <c r="A48" s="161" t="s">
        <v>339</v>
      </c>
      <c r="B48" s="165" t="s">
        <v>279</v>
      </c>
      <c r="C48" s="164"/>
      <c r="D48" s="164"/>
    </row>
    <row r="49" spans="1:4">
      <c r="A49" s="161" t="s">
        <v>340</v>
      </c>
      <c r="B49" s="165" t="s">
        <v>280</v>
      </c>
      <c r="C49" s="164"/>
      <c r="D49" s="164"/>
    </row>
    <row r="50" spans="1:4">
      <c r="A50" s="161" t="s">
        <v>376</v>
      </c>
      <c r="B50" s="165" t="s">
        <v>282</v>
      </c>
    </row>
    <row r="51" spans="1:4">
      <c r="A51" s="161"/>
    </row>
  </sheetData>
  <mergeCells count="20">
    <mergeCell ref="B34:D34"/>
    <mergeCell ref="B35:D35"/>
    <mergeCell ref="B36:D36"/>
    <mergeCell ref="B37:D37"/>
    <mergeCell ref="B43:D43"/>
    <mergeCell ref="B44:D44"/>
    <mergeCell ref="A3:E3"/>
    <mergeCell ref="B13:D13"/>
    <mergeCell ref="B32:D32"/>
    <mergeCell ref="B31:D31"/>
    <mergeCell ref="B7:E7"/>
    <mergeCell ref="B11:D11"/>
    <mergeCell ref="B12:D12"/>
    <mergeCell ref="B19:D19"/>
    <mergeCell ref="B20:D20"/>
    <mergeCell ref="B21:D21"/>
    <mergeCell ref="B10:D10"/>
    <mergeCell ref="B29:D29"/>
    <mergeCell ref="B16:D16"/>
    <mergeCell ref="B33:D33"/>
  </mergeCells>
  <pageMargins left="0.70866141732283472" right="0.70866141732283472" top="0.35433070866141736" bottom="0.35433070866141736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7"/>
  <sheetViews>
    <sheetView view="pageBreakPreview" topLeftCell="A304" zoomScale="118" zoomScaleNormal="100" zoomScaleSheetLayoutView="118" workbookViewId="0">
      <selection activeCell="C25" sqref="C25"/>
    </sheetView>
  </sheetViews>
  <sheetFormatPr defaultRowHeight="15"/>
  <cols>
    <col min="1" max="1" width="3.140625" style="80" customWidth="1"/>
    <col min="2" max="2" width="40.140625" style="2" customWidth="1"/>
    <col min="3" max="3" width="25.7109375" style="2" customWidth="1"/>
    <col min="4" max="4" width="15" style="80" customWidth="1"/>
    <col min="5" max="5" width="15.85546875" style="80" customWidth="1"/>
    <col min="6" max="6" width="12.140625" style="80" customWidth="1"/>
    <col min="7" max="8" width="9.28515625" style="80" bestFit="1" customWidth="1"/>
    <col min="9" max="9" width="10" style="80" bestFit="1" customWidth="1"/>
    <col min="10" max="10" width="9.28515625" style="1" bestFit="1" customWidth="1"/>
    <col min="11" max="12" width="9.28515625" bestFit="1" customWidth="1"/>
  </cols>
  <sheetData>
    <row r="1" spans="1:9" ht="18.75">
      <c r="A1" s="197" t="s">
        <v>6</v>
      </c>
      <c r="B1" s="197"/>
      <c r="C1" s="197"/>
      <c r="D1" s="197"/>
      <c r="E1" s="197"/>
    </row>
    <row r="2" spans="1:9">
      <c r="A2" s="79"/>
      <c r="B2" s="5"/>
      <c r="C2" s="5"/>
      <c r="D2" s="79"/>
      <c r="E2" s="79"/>
    </row>
    <row r="3" spans="1:9">
      <c r="A3" s="174" t="s">
        <v>7</v>
      </c>
      <c r="B3" s="174"/>
      <c r="C3" s="174"/>
      <c r="D3" s="174"/>
      <c r="E3" s="174"/>
    </row>
    <row r="4" spans="1:9" ht="15.75" thickBot="1">
      <c r="A4" s="3"/>
      <c r="B4" s="6"/>
      <c r="C4" s="6"/>
      <c r="D4" s="3"/>
      <c r="E4" s="3"/>
    </row>
    <row r="5" spans="1:9" ht="83.25" customHeight="1">
      <c r="A5" s="27" t="s">
        <v>2</v>
      </c>
      <c r="B5" s="28" t="s">
        <v>3</v>
      </c>
      <c r="C5" s="28" t="s">
        <v>4</v>
      </c>
      <c r="D5" s="28" t="s">
        <v>52</v>
      </c>
      <c r="E5" s="29" t="s">
        <v>5</v>
      </c>
      <c r="F5" s="27" t="s">
        <v>250</v>
      </c>
      <c r="G5" s="28" t="s">
        <v>251</v>
      </c>
      <c r="H5" s="28" t="s">
        <v>252</v>
      </c>
      <c r="I5" s="29" t="s">
        <v>284</v>
      </c>
    </row>
    <row r="6" spans="1:9">
      <c r="A6" s="198" t="s">
        <v>43</v>
      </c>
      <c r="B6" s="199"/>
      <c r="C6" s="199"/>
      <c r="D6" s="199"/>
      <c r="E6" s="200"/>
      <c r="F6" s="51"/>
      <c r="G6" s="24"/>
      <c r="H6" s="24"/>
      <c r="I6" s="52"/>
    </row>
    <row r="7" spans="1:9" ht="33.75" customHeight="1">
      <c r="A7" s="188" t="s">
        <v>243</v>
      </c>
      <c r="B7" s="189"/>
      <c r="C7" s="189"/>
      <c r="D7" s="189"/>
      <c r="E7" s="190"/>
      <c r="F7" s="201" t="s">
        <v>253</v>
      </c>
      <c r="G7" s="202"/>
      <c r="H7" s="202"/>
      <c r="I7" s="203"/>
    </row>
    <row r="8" spans="1:9" ht="16.5" customHeight="1">
      <c r="A8" s="188" t="s">
        <v>31</v>
      </c>
      <c r="B8" s="189"/>
      <c r="C8" s="189"/>
      <c r="D8" s="189"/>
      <c r="E8" s="190"/>
      <c r="F8" s="51"/>
      <c r="G8" s="24"/>
      <c r="H8" s="24"/>
      <c r="I8" s="52"/>
    </row>
    <row r="9" spans="1:9" ht="16.5" customHeight="1">
      <c r="A9" s="30">
        <v>1</v>
      </c>
      <c r="B9" s="8" t="s">
        <v>8</v>
      </c>
      <c r="C9" s="8" t="s">
        <v>21</v>
      </c>
      <c r="D9" s="7"/>
      <c r="E9" s="31">
        <v>1</v>
      </c>
      <c r="F9" s="53">
        <v>1</v>
      </c>
      <c r="G9" s="25">
        <f>F9-E9</f>
        <v>0</v>
      </c>
      <c r="H9" s="24">
        <v>1</v>
      </c>
      <c r="I9" s="54"/>
    </row>
    <row r="10" spans="1:9">
      <c r="A10" s="30">
        <v>2</v>
      </c>
      <c r="B10" s="8" t="s">
        <v>9</v>
      </c>
      <c r="C10" s="8" t="s">
        <v>22</v>
      </c>
      <c r="D10" s="7">
        <v>20</v>
      </c>
      <c r="E10" s="31">
        <v>2</v>
      </c>
      <c r="F10" s="53">
        <v>3.5</v>
      </c>
      <c r="G10" s="25">
        <f>F10-E10</f>
        <v>1.5</v>
      </c>
      <c r="H10" s="24">
        <v>2</v>
      </c>
      <c r="I10" s="54"/>
    </row>
    <row r="11" spans="1:9">
      <c r="A11" s="30">
        <v>3</v>
      </c>
      <c r="B11" s="8" t="s">
        <v>10</v>
      </c>
      <c r="C11" s="8" t="s">
        <v>23</v>
      </c>
      <c r="D11" s="7"/>
      <c r="E11" s="31">
        <v>1</v>
      </c>
      <c r="F11" s="53">
        <v>1</v>
      </c>
      <c r="G11" s="25">
        <f t="shared" ref="G11:G21" si="0">F11-E11</f>
        <v>0</v>
      </c>
      <c r="H11" s="24">
        <v>1</v>
      </c>
      <c r="I11" s="54"/>
    </row>
    <row r="12" spans="1:9" ht="42.75" customHeight="1">
      <c r="A12" s="30">
        <v>4</v>
      </c>
      <c r="B12" s="8" t="s">
        <v>11</v>
      </c>
      <c r="C12" s="8" t="s">
        <v>285</v>
      </c>
      <c r="D12" s="7">
        <v>20</v>
      </c>
      <c r="E12" s="31">
        <v>4.75</v>
      </c>
      <c r="F12" s="53">
        <v>9</v>
      </c>
      <c r="G12" s="25">
        <f t="shared" si="0"/>
        <v>4.25</v>
      </c>
      <c r="H12" s="24">
        <v>5</v>
      </c>
      <c r="I12" s="54"/>
    </row>
    <row r="13" spans="1:9" ht="30">
      <c r="A13" s="30">
        <v>5</v>
      </c>
      <c r="B13" s="8" t="s">
        <v>33</v>
      </c>
      <c r="C13" s="8" t="s">
        <v>25</v>
      </c>
      <c r="D13" s="7">
        <v>20</v>
      </c>
      <c r="E13" s="31">
        <v>1</v>
      </c>
      <c r="F13" s="53">
        <v>1</v>
      </c>
      <c r="G13" s="25">
        <f t="shared" si="0"/>
        <v>0</v>
      </c>
      <c r="H13" s="24">
        <v>1</v>
      </c>
      <c r="I13" s="54"/>
    </row>
    <row r="14" spans="1:9">
      <c r="A14" s="30">
        <v>6</v>
      </c>
      <c r="B14" s="8" t="s">
        <v>12</v>
      </c>
      <c r="C14" s="8" t="s">
        <v>26</v>
      </c>
      <c r="D14" s="7"/>
      <c r="E14" s="31">
        <v>1</v>
      </c>
      <c r="F14" s="53">
        <v>1</v>
      </c>
      <c r="G14" s="25">
        <f t="shared" si="0"/>
        <v>0</v>
      </c>
      <c r="H14" s="24">
        <v>1</v>
      </c>
      <c r="I14" s="54"/>
    </row>
    <row r="15" spans="1:9">
      <c r="A15" s="30">
        <v>7</v>
      </c>
      <c r="B15" s="8" t="s">
        <v>18</v>
      </c>
      <c r="C15" s="8" t="s">
        <v>23</v>
      </c>
      <c r="D15" s="7"/>
      <c r="E15" s="31">
        <v>1</v>
      </c>
      <c r="F15" s="53">
        <v>1</v>
      </c>
      <c r="G15" s="25">
        <f t="shared" si="0"/>
        <v>0</v>
      </c>
      <c r="H15" s="24">
        <v>1</v>
      </c>
      <c r="I15" s="54"/>
    </row>
    <row r="16" spans="1:9" ht="46.5" customHeight="1">
      <c r="A16" s="30">
        <v>8</v>
      </c>
      <c r="B16" s="8" t="s">
        <v>14</v>
      </c>
      <c r="C16" s="8" t="s">
        <v>24</v>
      </c>
      <c r="D16" s="7">
        <v>20</v>
      </c>
      <c r="E16" s="31">
        <v>4.75</v>
      </c>
      <c r="F16" s="53">
        <v>9</v>
      </c>
      <c r="G16" s="25">
        <f t="shared" si="0"/>
        <v>4.25</v>
      </c>
      <c r="H16" s="24">
        <v>5</v>
      </c>
      <c r="I16" s="54"/>
    </row>
    <row r="17" spans="1:10">
      <c r="A17" s="30">
        <v>9</v>
      </c>
      <c r="B17" s="8" t="s">
        <v>17</v>
      </c>
      <c r="C17" s="8" t="s">
        <v>26</v>
      </c>
      <c r="D17" s="7"/>
      <c r="E17" s="31">
        <v>0.5</v>
      </c>
      <c r="F17" s="53"/>
      <c r="G17" s="25">
        <f t="shared" si="0"/>
        <v>-0.5</v>
      </c>
      <c r="H17" s="24"/>
      <c r="I17" s="54"/>
      <c r="J17" s="76"/>
    </row>
    <row r="18" spans="1:10">
      <c r="A18" s="30">
        <v>10</v>
      </c>
      <c r="B18" s="8" t="s">
        <v>30</v>
      </c>
      <c r="C18" s="8" t="s">
        <v>26</v>
      </c>
      <c r="D18" s="7">
        <v>1</v>
      </c>
      <c r="E18" s="31">
        <v>0.5</v>
      </c>
      <c r="F18" s="53"/>
      <c r="G18" s="25">
        <f>F18-E18</f>
        <v>-0.5</v>
      </c>
      <c r="H18" s="24"/>
      <c r="I18" s="54"/>
      <c r="J18" s="76"/>
    </row>
    <row r="19" spans="1:10">
      <c r="A19" s="30">
        <v>11</v>
      </c>
      <c r="B19" s="8" t="s">
        <v>15</v>
      </c>
      <c r="C19" s="8"/>
      <c r="D19" s="7"/>
      <c r="E19" s="31"/>
      <c r="F19" s="53">
        <v>2</v>
      </c>
      <c r="G19" s="25">
        <f t="shared" si="0"/>
        <v>2</v>
      </c>
      <c r="H19" s="24"/>
      <c r="I19" s="54"/>
      <c r="J19" s="76"/>
    </row>
    <row r="20" spans="1:10">
      <c r="A20" s="30">
        <v>12</v>
      </c>
      <c r="B20" s="8" t="s">
        <v>333</v>
      </c>
      <c r="C20" s="8" t="s">
        <v>28</v>
      </c>
      <c r="D20" s="7">
        <v>20</v>
      </c>
      <c r="E20" s="31">
        <v>1.25</v>
      </c>
      <c r="F20" s="53"/>
      <c r="G20" s="25">
        <f t="shared" si="0"/>
        <v>-1.25</v>
      </c>
      <c r="H20" s="24">
        <v>1</v>
      </c>
      <c r="I20" s="54"/>
    </row>
    <row r="21" spans="1:10">
      <c r="A21" s="30">
        <v>13</v>
      </c>
      <c r="B21" s="8" t="s">
        <v>213</v>
      </c>
      <c r="C21" s="8" t="s">
        <v>29</v>
      </c>
      <c r="D21" s="7">
        <v>20</v>
      </c>
      <c r="E21" s="31">
        <v>0.75</v>
      </c>
      <c r="F21" s="53"/>
      <c r="G21" s="25">
        <f t="shared" si="0"/>
        <v>-0.75</v>
      </c>
      <c r="H21" s="24"/>
      <c r="I21" s="54"/>
    </row>
    <row r="22" spans="1:10">
      <c r="A22" s="30"/>
      <c r="B22" s="10" t="s">
        <v>19</v>
      </c>
      <c r="C22" s="10"/>
      <c r="D22" s="11"/>
      <c r="E22" s="32">
        <f>SUM(E9:E21)</f>
        <v>19.5</v>
      </c>
      <c r="F22" s="55">
        <f>SUM(F9:F21)</f>
        <v>28.5</v>
      </c>
      <c r="G22" s="12">
        <f>SUM(G9:G21)</f>
        <v>9</v>
      </c>
      <c r="H22" s="12">
        <f>SUM(H9:H21)</f>
        <v>18</v>
      </c>
      <c r="I22" s="32">
        <f>SUM(I9:I21)</f>
        <v>0</v>
      </c>
    </row>
    <row r="23" spans="1:10">
      <c r="A23" s="33"/>
      <c r="B23" s="20"/>
      <c r="C23" s="20"/>
      <c r="D23" s="21"/>
      <c r="E23" s="34"/>
      <c r="F23" s="53"/>
      <c r="G23" s="25"/>
      <c r="H23" s="24"/>
      <c r="I23" s="52"/>
    </row>
    <row r="24" spans="1:10" ht="15" customHeight="1">
      <c r="A24" s="188" t="s">
        <v>245</v>
      </c>
      <c r="B24" s="189"/>
      <c r="C24" s="189"/>
      <c r="D24" s="189"/>
      <c r="E24" s="190"/>
      <c r="F24" s="182" t="s">
        <v>258</v>
      </c>
      <c r="G24" s="183"/>
      <c r="H24" s="183"/>
      <c r="I24" s="184"/>
    </row>
    <row r="25" spans="1:10">
      <c r="A25" s="30">
        <v>1</v>
      </c>
      <c r="B25" s="8" t="s">
        <v>123</v>
      </c>
      <c r="C25" s="8"/>
      <c r="D25" s="7"/>
      <c r="E25" s="31">
        <v>1</v>
      </c>
      <c r="F25" s="53">
        <v>1</v>
      </c>
      <c r="G25" s="25">
        <f t="shared" ref="G25:G26" si="1">F25-E25</f>
        <v>0</v>
      </c>
      <c r="H25" s="24">
        <v>1</v>
      </c>
      <c r="I25" s="54"/>
    </row>
    <row r="26" spans="1:10">
      <c r="A26" s="30">
        <v>2</v>
      </c>
      <c r="B26" s="8" t="s">
        <v>13</v>
      </c>
      <c r="C26" s="8"/>
      <c r="D26" s="7"/>
      <c r="E26" s="31">
        <v>1</v>
      </c>
      <c r="F26" s="53">
        <v>0.5</v>
      </c>
      <c r="G26" s="25">
        <f t="shared" si="1"/>
        <v>-0.5</v>
      </c>
      <c r="H26" s="24"/>
      <c r="I26" s="54">
        <f t="shared" ref="I26" si="2">E26-H26</f>
        <v>1</v>
      </c>
    </row>
    <row r="27" spans="1:10">
      <c r="A27" s="30"/>
      <c r="B27" s="10" t="s">
        <v>19</v>
      </c>
      <c r="C27" s="10"/>
      <c r="D27" s="11"/>
      <c r="E27" s="32">
        <f>SUM(E25:E26)</f>
        <v>2</v>
      </c>
      <c r="F27" s="55">
        <f t="shared" ref="F27:I27" si="3">SUM(F25:F26)</f>
        <v>1.5</v>
      </c>
      <c r="G27" s="12">
        <f t="shared" si="3"/>
        <v>-0.5</v>
      </c>
      <c r="H27" s="12">
        <f t="shared" si="3"/>
        <v>1</v>
      </c>
      <c r="I27" s="32">
        <f t="shared" si="3"/>
        <v>1</v>
      </c>
    </row>
    <row r="28" spans="1:10">
      <c r="A28" s="33"/>
      <c r="B28" s="20"/>
      <c r="C28" s="20"/>
      <c r="D28" s="21"/>
      <c r="E28" s="34"/>
      <c r="F28" s="53"/>
      <c r="G28" s="25"/>
      <c r="H28" s="24"/>
      <c r="I28" s="52"/>
    </row>
    <row r="29" spans="1:10" ht="33" customHeight="1">
      <c r="A29" s="188" t="s">
        <v>334</v>
      </c>
      <c r="B29" s="189"/>
      <c r="C29" s="189"/>
      <c r="D29" s="189"/>
      <c r="E29" s="190"/>
      <c r="F29" s="204" t="s">
        <v>254</v>
      </c>
      <c r="G29" s="205"/>
      <c r="H29" s="205"/>
      <c r="I29" s="206"/>
    </row>
    <row r="30" spans="1:10" ht="14.25" customHeight="1">
      <c r="A30" s="30">
        <v>1</v>
      </c>
      <c r="B30" s="8" t="s">
        <v>8</v>
      </c>
      <c r="C30" s="8" t="s">
        <v>21</v>
      </c>
      <c r="D30" s="7"/>
      <c r="E30" s="31">
        <v>1</v>
      </c>
      <c r="F30" s="53">
        <v>0.5</v>
      </c>
      <c r="G30" s="25">
        <f t="shared" ref="G30:G42" si="4">F30-E30</f>
        <v>-0.5</v>
      </c>
      <c r="H30" s="24">
        <v>1</v>
      </c>
      <c r="I30" s="54"/>
    </row>
    <row r="31" spans="1:10">
      <c r="A31" s="30">
        <v>2</v>
      </c>
      <c r="B31" s="8" t="s">
        <v>9</v>
      </c>
      <c r="C31" s="8" t="s">
        <v>22</v>
      </c>
      <c r="D31" s="7">
        <v>20</v>
      </c>
      <c r="E31" s="31">
        <v>2</v>
      </c>
      <c r="F31" s="53">
        <v>1</v>
      </c>
      <c r="G31" s="25">
        <f t="shared" si="4"/>
        <v>-1</v>
      </c>
      <c r="H31" s="24">
        <v>2</v>
      </c>
      <c r="I31" s="54"/>
    </row>
    <row r="32" spans="1:10">
      <c r="A32" s="30">
        <v>3</v>
      </c>
      <c r="B32" s="8" t="s">
        <v>10</v>
      </c>
      <c r="C32" s="8" t="s">
        <v>23</v>
      </c>
      <c r="D32" s="7"/>
      <c r="E32" s="31">
        <v>1</v>
      </c>
      <c r="F32" s="53">
        <v>0.5</v>
      </c>
      <c r="G32" s="25">
        <f t="shared" si="4"/>
        <v>-0.5</v>
      </c>
      <c r="H32" s="24">
        <v>1</v>
      </c>
      <c r="I32" s="54"/>
    </row>
    <row r="33" spans="1:10" ht="30">
      <c r="A33" s="30">
        <v>4</v>
      </c>
      <c r="B33" s="82" t="s">
        <v>11</v>
      </c>
      <c r="C33" s="8" t="s">
        <v>24</v>
      </c>
      <c r="D33" s="7">
        <v>20</v>
      </c>
      <c r="E33" s="31">
        <v>4.75</v>
      </c>
      <c r="F33" s="53">
        <v>5.25</v>
      </c>
      <c r="G33" s="25">
        <f t="shared" si="4"/>
        <v>0.5</v>
      </c>
      <c r="H33" s="24">
        <v>4</v>
      </c>
      <c r="I33" s="54"/>
    </row>
    <row r="34" spans="1:10" ht="30">
      <c r="A34" s="30">
        <v>5</v>
      </c>
      <c r="B34" s="8" t="s">
        <v>33</v>
      </c>
      <c r="C34" s="8" t="s">
        <v>25</v>
      </c>
      <c r="D34" s="7">
        <v>20</v>
      </c>
      <c r="E34" s="31">
        <v>1</v>
      </c>
      <c r="F34" s="53">
        <v>1</v>
      </c>
      <c r="G34" s="25">
        <f t="shared" si="4"/>
        <v>0</v>
      </c>
      <c r="H34" s="24">
        <v>1</v>
      </c>
      <c r="I34" s="54"/>
    </row>
    <row r="35" spans="1:10">
      <c r="A35" s="30">
        <v>6</v>
      </c>
      <c r="B35" s="8" t="s">
        <v>12</v>
      </c>
      <c r="C35" s="8" t="s">
        <v>26</v>
      </c>
      <c r="D35" s="7"/>
      <c r="E35" s="31">
        <v>1</v>
      </c>
      <c r="F35" s="53">
        <v>1</v>
      </c>
      <c r="G35" s="25">
        <f t="shared" si="4"/>
        <v>0</v>
      </c>
      <c r="H35" s="24">
        <v>1</v>
      </c>
      <c r="I35" s="54"/>
    </row>
    <row r="36" spans="1:10">
      <c r="A36" s="30">
        <v>7</v>
      </c>
      <c r="B36" s="8" t="s">
        <v>18</v>
      </c>
      <c r="C36" s="8" t="s">
        <v>23</v>
      </c>
      <c r="D36" s="7"/>
      <c r="E36" s="31">
        <v>1</v>
      </c>
      <c r="F36" s="53">
        <v>0.5</v>
      </c>
      <c r="G36" s="25">
        <f t="shared" si="4"/>
        <v>-0.5</v>
      </c>
      <c r="H36" s="24"/>
      <c r="I36" s="54"/>
    </row>
    <row r="37" spans="1:10" ht="30">
      <c r="A37" s="30">
        <v>8</v>
      </c>
      <c r="B37" s="8" t="s">
        <v>14</v>
      </c>
      <c r="C37" s="8" t="s">
        <v>24</v>
      </c>
      <c r="D37" s="7">
        <v>20</v>
      </c>
      <c r="E37" s="31">
        <v>4.75</v>
      </c>
      <c r="F37" s="53">
        <v>5</v>
      </c>
      <c r="G37" s="25">
        <f t="shared" si="4"/>
        <v>0.25</v>
      </c>
      <c r="H37" s="24">
        <v>4</v>
      </c>
      <c r="I37" s="54"/>
    </row>
    <row r="38" spans="1:10">
      <c r="A38" s="30">
        <v>9</v>
      </c>
      <c r="B38" s="8" t="s">
        <v>17</v>
      </c>
      <c r="C38" s="8" t="s">
        <v>26</v>
      </c>
      <c r="D38" s="7"/>
      <c r="E38" s="31">
        <v>0.5</v>
      </c>
      <c r="F38" s="53"/>
      <c r="G38" s="25">
        <f t="shared" si="4"/>
        <v>-0.5</v>
      </c>
      <c r="H38" s="24"/>
      <c r="I38" s="54"/>
      <c r="J38" s="76"/>
    </row>
    <row r="39" spans="1:10">
      <c r="A39" s="30">
        <v>10</v>
      </c>
      <c r="B39" s="8" t="s">
        <v>30</v>
      </c>
      <c r="C39" s="8" t="s">
        <v>26</v>
      </c>
      <c r="D39" s="7">
        <v>1</v>
      </c>
      <c r="E39" s="31">
        <v>0.5</v>
      </c>
      <c r="F39" s="53"/>
      <c r="G39" s="25">
        <f t="shared" si="4"/>
        <v>-0.5</v>
      </c>
      <c r="H39" s="24"/>
      <c r="I39" s="54"/>
      <c r="J39" s="76"/>
    </row>
    <row r="40" spans="1:10">
      <c r="A40" s="30">
        <v>11</v>
      </c>
      <c r="B40" s="8" t="s">
        <v>15</v>
      </c>
      <c r="C40" s="8"/>
      <c r="D40" s="7"/>
      <c r="E40" s="31"/>
      <c r="F40" s="53">
        <v>1</v>
      </c>
      <c r="G40" s="25">
        <f t="shared" si="4"/>
        <v>1</v>
      </c>
      <c r="H40" s="24"/>
      <c r="I40" s="54"/>
      <c r="J40" s="76"/>
    </row>
    <row r="41" spans="1:10">
      <c r="A41" s="30">
        <v>12</v>
      </c>
      <c r="B41" s="8" t="s">
        <v>333</v>
      </c>
      <c r="C41" s="8" t="s">
        <v>28</v>
      </c>
      <c r="D41" s="7">
        <v>20</v>
      </c>
      <c r="E41" s="31">
        <v>1.25</v>
      </c>
      <c r="F41" s="53"/>
      <c r="G41" s="25">
        <f t="shared" si="4"/>
        <v>-1.25</v>
      </c>
      <c r="H41" s="24"/>
      <c r="I41" s="54"/>
    </row>
    <row r="42" spans="1:10">
      <c r="A42" s="30">
        <v>13</v>
      </c>
      <c r="B42" s="8" t="s">
        <v>213</v>
      </c>
      <c r="C42" s="8" t="s">
        <v>29</v>
      </c>
      <c r="D42" s="7">
        <v>20</v>
      </c>
      <c r="E42" s="31">
        <v>0.75</v>
      </c>
      <c r="F42" s="53"/>
      <c r="G42" s="25">
        <f t="shared" si="4"/>
        <v>-0.75</v>
      </c>
      <c r="H42" s="24"/>
      <c r="I42" s="54"/>
    </row>
    <row r="43" spans="1:10">
      <c r="A43" s="30"/>
      <c r="B43" s="10" t="s">
        <v>19</v>
      </c>
      <c r="C43" s="10"/>
      <c r="D43" s="11"/>
      <c r="E43" s="32">
        <f>SUM(E30:E42)</f>
        <v>19.5</v>
      </c>
      <c r="F43" s="55">
        <f>SUM(F30:F42)</f>
        <v>15.75</v>
      </c>
      <c r="G43" s="12">
        <f>SUM(G30:G42)</f>
        <v>-3.75</v>
      </c>
      <c r="H43" s="12">
        <f>SUM(H30:H42)</f>
        <v>14</v>
      </c>
      <c r="I43" s="32">
        <f>SUM(I30:I42)</f>
        <v>0</v>
      </c>
    </row>
    <row r="44" spans="1:10" ht="33" customHeight="1">
      <c r="A44" s="188" t="s">
        <v>287</v>
      </c>
      <c r="B44" s="189"/>
      <c r="C44" s="189"/>
      <c r="D44" s="189"/>
      <c r="E44" s="190"/>
      <c r="F44" s="182" t="s">
        <v>255</v>
      </c>
      <c r="G44" s="183"/>
      <c r="H44" s="183"/>
      <c r="I44" s="184"/>
    </row>
    <row r="45" spans="1:10" ht="15" customHeight="1">
      <c r="A45" s="30">
        <v>1</v>
      </c>
      <c r="B45" s="8" t="s">
        <v>35</v>
      </c>
      <c r="C45" s="8" t="s">
        <v>20</v>
      </c>
      <c r="D45" s="7"/>
      <c r="E45" s="31">
        <v>1</v>
      </c>
      <c r="F45" s="53"/>
      <c r="G45" s="25">
        <f t="shared" ref="G45:G49" si="5">F45-E45</f>
        <v>-1</v>
      </c>
      <c r="H45" s="24"/>
      <c r="I45" s="54"/>
    </row>
    <row r="46" spans="1:10">
      <c r="A46" s="30">
        <v>2</v>
      </c>
      <c r="B46" s="8" t="s">
        <v>10</v>
      </c>
      <c r="C46" s="8" t="s">
        <v>23</v>
      </c>
      <c r="D46" s="7"/>
      <c r="E46" s="31">
        <v>1</v>
      </c>
      <c r="F46" s="53">
        <v>1</v>
      </c>
      <c r="G46" s="25">
        <f t="shared" si="5"/>
        <v>0</v>
      </c>
      <c r="H46" s="24">
        <v>1</v>
      </c>
      <c r="I46" s="54"/>
    </row>
    <row r="47" spans="1:10" ht="30.75" customHeight="1">
      <c r="A47" s="30">
        <v>3</v>
      </c>
      <c r="B47" s="8" t="s">
        <v>36</v>
      </c>
      <c r="C47" s="8" t="s">
        <v>37</v>
      </c>
      <c r="D47" s="7">
        <v>7.5</v>
      </c>
      <c r="E47" s="31">
        <v>5</v>
      </c>
      <c r="F47" s="53">
        <v>6</v>
      </c>
      <c r="G47" s="25">
        <f t="shared" si="5"/>
        <v>1</v>
      </c>
      <c r="H47" s="24">
        <v>2</v>
      </c>
      <c r="I47" s="54">
        <v>1</v>
      </c>
    </row>
    <row r="48" spans="1:10">
      <c r="A48" s="30">
        <v>4</v>
      </c>
      <c r="B48" s="8" t="s">
        <v>18</v>
      </c>
      <c r="C48" s="8" t="s">
        <v>23</v>
      </c>
      <c r="D48" s="7"/>
      <c r="E48" s="31">
        <v>1</v>
      </c>
      <c r="F48" s="53">
        <v>1</v>
      </c>
      <c r="G48" s="25">
        <f t="shared" si="5"/>
        <v>0</v>
      </c>
      <c r="H48" s="24"/>
      <c r="I48" s="54">
        <f t="shared" ref="I48" si="6">E48-H48</f>
        <v>1</v>
      </c>
    </row>
    <row r="49" spans="1:10">
      <c r="A49" s="30">
        <v>5</v>
      </c>
      <c r="B49" s="8" t="s">
        <v>13</v>
      </c>
      <c r="C49" s="8" t="s">
        <v>242</v>
      </c>
      <c r="D49" s="7">
        <v>11.25</v>
      </c>
      <c r="E49" s="31">
        <v>5</v>
      </c>
      <c r="F49" s="53">
        <v>4</v>
      </c>
      <c r="G49" s="25">
        <f t="shared" si="5"/>
        <v>-1</v>
      </c>
      <c r="H49" s="24">
        <v>2</v>
      </c>
      <c r="I49" s="54">
        <v>1</v>
      </c>
    </row>
    <row r="50" spans="1:10">
      <c r="A50" s="30"/>
      <c r="B50" s="10" t="s">
        <v>19</v>
      </c>
      <c r="C50" s="8"/>
      <c r="D50" s="7"/>
      <c r="E50" s="32">
        <f>SUM(E45:E49)</f>
        <v>13</v>
      </c>
      <c r="F50" s="55">
        <f t="shared" ref="F50:I50" si="7">SUM(F45:F49)</f>
        <v>12</v>
      </c>
      <c r="G50" s="12">
        <f t="shared" si="7"/>
        <v>-1</v>
      </c>
      <c r="H50" s="12">
        <f t="shared" si="7"/>
        <v>5</v>
      </c>
      <c r="I50" s="32">
        <f t="shared" si="7"/>
        <v>3</v>
      </c>
    </row>
    <row r="51" spans="1:10" ht="34.5" customHeight="1">
      <c r="A51" s="188" t="s">
        <v>288</v>
      </c>
      <c r="B51" s="189"/>
      <c r="C51" s="189"/>
      <c r="D51" s="189"/>
      <c r="E51" s="190"/>
      <c r="F51" s="185" t="s">
        <v>257</v>
      </c>
      <c r="G51" s="186"/>
      <c r="H51" s="186"/>
      <c r="I51" s="187"/>
    </row>
    <row r="52" spans="1:10" ht="30">
      <c r="A52" s="30">
        <v>1</v>
      </c>
      <c r="B52" s="8" t="s">
        <v>38</v>
      </c>
      <c r="C52" s="8" t="s">
        <v>20</v>
      </c>
      <c r="D52" s="7"/>
      <c r="E52" s="35"/>
      <c r="F52" s="53">
        <v>1</v>
      </c>
      <c r="G52" s="25">
        <f t="shared" ref="G52:G57" si="8">F52-E52</f>
        <v>1</v>
      </c>
      <c r="H52" s="24">
        <v>1</v>
      </c>
      <c r="I52" s="54"/>
    </row>
    <row r="53" spans="1:10">
      <c r="A53" s="36">
        <v>2</v>
      </c>
      <c r="B53" s="81" t="s">
        <v>39</v>
      </c>
      <c r="C53" s="8" t="s">
        <v>40</v>
      </c>
      <c r="D53" s="7">
        <v>2</v>
      </c>
      <c r="E53" s="31">
        <v>2</v>
      </c>
      <c r="F53" s="53">
        <v>2</v>
      </c>
      <c r="G53" s="25">
        <f t="shared" si="8"/>
        <v>0</v>
      </c>
      <c r="H53" s="24">
        <v>3</v>
      </c>
      <c r="I53" s="54"/>
    </row>
    <row r="54" spans="1:10">
      <c r="A54" s="30">
        <v>3</v>
      </c>
      <c r="B54" s="8" t="s">
        <v>10</v>
      </c>
      <c r="C54" s="8" t="s">
        <v>23</v>
      </c>
      <c r="D54" s="7"/>
      <c r="E54" s="31">
        <v>1</v>
      </c>
      <c r="F54" s="53">
        <v>1</v>
      </c>
      <c r="G54" s="25">
        <f t="shared" si="8"/>
        <v>0</v>
      </c>
      <c r="H54" s="24">
        <v>1</v>
      </c>
      <c r="I54" s="54"/>
    </row>
    <row r="55" spans="1:10" ht="15.75" customHeight="1">
      <c r="A55" s="36">
        <v>4</v>
      </c>
      <c r="B55" s="81" t="s">
        <v>41</v>
      </c>
      <c r="C55" s="8" t="s">
        <v>42</v>
      </c>
      <c r="D55" s="7">
        <v>4</v>
      </c>
      <c r="E55" s="31">
        <v>5</v>
      </c>
      <c r="F55" s="53">
        <v>5</v>
      </c>
      <c r="G55" s="25">
        <f t="shared" si="8"/>
        <v>0</v>
      </c>
      <c r="H55" s="24">
        <v>2</v>
      </c>
      <c r="I55" s="154">
        <v>1</v>
      </c>
    </row>
    <row r="56" spans="1:10">
      <c r="A56" s="30">
        <v>5</v>
      </c>
      <c r="B56" s="8" t="s">
        <v>18</v>
      </c>
      <c r="C56" s="8" t="s">
        <v>23</v>
      </c>
      <c r="D56" s="7"/>
      <c r="E56" s="31"/>
      <c r="F56" s="53"/>
      <c r="G56" s="25">
        <f t="shared" si="8"/>
        <v>0</v>
      </c>
      <c r="H56" s="24"/>
      <c r="I56" s="54"/>
    </row>
    <row r="57" spans="1:10">
      <c r="A57" s="36">
        <v>6</v>
      </c>
      <c r="B57" s="8" t="s">
        <v>13</v>
      </c>
      <c r="C57" s="8" t="s">
        <v>23</v>
      </c>
      <c r="D57" s="7"/>
      <c r="E57" s="31">
        <v>1</v>
      </c>
      <c r="F57" s="53"/>
      <c r="G57" s="25">
        <f t="shared" si="8"/>
        <v>-1</v>
      </c>
      <c r="H57" s="24">
        <v>1</v>
      </c>
      <c r="I57" s="54"/>
    </row>
    <row r="58" spans="1:10">
      <c r="A58" s="30"/>
      <c r="B58" s="10" t="s">
        <v>19</v>
      </c>
      <c r="C58" s="8"/>
      <c r="D58" s="7"/>
      <c r="E58" s="32">
        <f>SUM(E52:E57)</f>
        <v>9</v>
      </c>
      <c r="F58" s="55">
        <f t="shared" ref="F58:I58" si="9">SUM(F52:F57)</f>
        <v>9</v>
      </c>
      <c r="G58" s="12">
        <f t="shared" si="9"/>
        <v>0</v>
      </c>
      <c r="H58" s="12">
        <f t="shared" si="9"/>
        <v>8</v>
      </c>
      <c r="I58" s="32">
        <f t="shared" si="9"/>
        <v>1</v>
      </c>
    </row>
    <row r="59" spans="1:10" ht="29.25" customHeight="1">
      <c r="A59" s="188" t="s">
        <v>289</v>
      </c>
      <c r="B59" s="189"/>
      <c r="C59" s="189"/>
      <c r="D59" s="189"/>
      <c r="E59" s="190"/>
      <c r="F59" s="185" t="s">
        <v>257</v>
      </c>
      <c r="G59" s="186"/>
      <c r="H59" s="186"/>
      <c r="I59" s="187"/>
    </row>
    <row r="60" spans="1:10" ht="18.75" customHeight="1">
      <c r="A60" s="30">
        <v>1</v>
      </c>
      <c r="B60" s="8" t="s">
        <v>286</v>
      </c>
      <c r="C60" s="8" t="s">
        <v>20</v>
      </c>
      <c r="D60" s="7"/>
      <c r="E60" s="37">
        <v>1</v>
      </c>
      <c r="F60" s="53"/>
      <c r="G60" s="25">
        <f t="shared" ref="G60:G67" si="10">F60-E60</f>
        <v>-1</v>
      </c>
      <c r="H60" s="24"/>
      <c r="I60" s="54"/>
      <c r="J60"/>
    </row>
    <row r="61" spans="1:10">
      <c r="A61" s="30">
        <v>1</v>
      </c>
      <c r="B61" s="8" t="s">
        <v>39</v>
      </c>
      <c r="C61" s="8" t="s">
        <v>44</v>
      </c>
      <c r="D61" s="7">
        <v>6</v>
      </c>
      <c r="E61" s="37">
        <v>2</v>
      </c>
      <c r="F61" s="53">
        <v>4.75</v>
      </c>
      <c r="G61" s="25">
        <f t="shared" si="10"/>
        <v>2.75</v>
      </c>
      <c r="H61" s="24"/>
      <c r="I61" s="54"/>
    </row>
    <row r="62" spans="1:10">
      <c r="A62" s="38">
        <v>2</v>
      </c>
      <c r="B62" s="8" t="s">
        <v>10</v>
      </c>
      <c r="C62" s="8" t="s">
        <v>23</v>
      </c>
      <c r="D62" s="7"/>
      <c r="E62" s="31">
        <v>1</v>
      </c>
      <c r="F62" s="53"/>
      <c r="G62" s="25">
        <f t="shared" si="10"/>
        <v>-1</v>
      </c>
      <c r="H62" s="24"/>
      <c r="I62" s="54"/>
    </row>
    <row r="63" spans="1:10" ht="33" customHeight="1">
      <c r="A63" s="30">
        <v>3</v>
      </c>
      <c r="B63" s="82" t="s">
        <v>11</v>
      </c>
      <c r="C63" s="8" t="s">
        <v>45</v>
      </c>
      <c r="D63" s="7">
        <v>6</v>
      </c>
      <c r="E63" s="31">
        <v>9.5</v>
      </c>
      <c r="F63" s="53">
        <v>5.25</v>
      </c>
      <c r="G63" s="25">
        <f t="shared" si="10"/>
        <v>-4.25</v>
      </c>
      <c r="H63" s="24">
        <v>4</v>
      </c>
      <c r="I63" s="54"/>
    </row>
    <row r="64" spans="1:10" ht="30.75" customHeight="1">
      <c r="A64" s="38">
        <v>4</v>
      </c>
      <c r="B64" s="8" t="s">
        <v>46</v>
      </c>
      <c r="C64" s="8" t="s">
        <v>47</v>
      </c>
      <c r="D64" s="7">
        <v>6</v>
      </c>
      <c r="E64" s="37"/>
      <c r="F64" s="53"/>
      <c r="G64" s="25">
        <f t="shared" si="10"/>
        <v>0</v>
      </c>
      <c r="H64" s="24"/>
      <c r="I64" s="54"/>
    </row>
    <row r="65" spans="1:10">
      <c r="A65" s="30">
        <v>5</v>
      </c>
      <c r="B65" s="8" t="s">
        <v>33</v>
      </c>
      <c r="C65" s="8" t="s">
        <v>48</v>
      </c>
      <c r="D65" s="7">
        <v>6</v>
      </c>
      <c r="E65" s="37"/>
      <c r="F65" s="53"/>
      <c r="G65" s="25">
        <f t="shared" si="10"/>
        <v>0</v>
      </c>
      <c r="H65" s="24"/>
      <c r="I65" s="54">
        <f t="shared" ref="I65:I66" si="11">E65-H65</f>
        <v>0</v>
      </c>
    </row>
    <row r="66" spans="1:10">
      <c r="A66" s="38">
        <v>6</v>
      </c>
      <c r="B66" s="8" t="s">
        <v>18</v>
      </c>
      <c r="C66" s="8" t="s">
        <v>23</v>
      </c>
      <c r="D66" s="7"/>
      <c r="E66" s="31">
        <v>1</v>
      </c>
      <c r="F66" s="53">
        <v>1</v>
      </c>
      <c r="G66" s="25">
        <f t="shared" si="10"/>
        <v>0</v>
      </c>
      <c r="H66" s="24"/>
      <c r="I66" s="54">
        <f t="shared" si="11"/>
        <v>1</v>
      </c>
    </row>
    <row r="67" spans="1:10">
      <c r="A67" s="30">
        <v>7</v>
      </c>
      <c r="B67" s="8" t="s">
        <v>13</v>
      </c>
      <c r="C67" s="8" t="s">
        <v>23</v>
      </c>
      <c r="D67" s="7"/>
      <c r="E67" s="31">
        <v>1</v>
      </c>
      <c r="F67" s="53">
        <v>4.75</v>
      </c>
      <c r="G67" s="25">
        <f t="shared" si="10"/>
        <v>3.75</v>
      </c>
      <c r="H67" s="24"/>
      <c r="I67" s="54"/>
    </row>
    <row r="68" spans="1:10">
      <c r="A68" s="30"/>
      <c r="B68" s="10" t="s">
        <v>19</v>
      </c>
      <c r="C68" s="8"/>
      <c r="D68" s="7"/>
      <c r="E68" s="32">
        <f>SUM(E60:E67)</f>
        <v>15.5</v>
      </c>
      <c r="F68" s="55">
        <f>SUM(F60:F67)</f>
        <v>15.75</v>
      </c>
      <c r="G68" s="12">
        <f>SUM(G60:G67)</f>
        <v>0.25</v>
      </c>
      <c r="H68" s="12">
        <f>SUM(H60:H67)</f>
        <v>4</v>
      </c>
      <c r="I68" s="32">
        <f>SUM(I60:I67)</f>
        <v>1</v>
      </c>
    </row>
    <row r="69" spans="1:10" ht="28.5" customHeight="1">
      <c r="A69" s="188" t="s">
        <v>363</v>
      </c>
      <c r="B69" s="189"/>
      <c r="C69" s="189"/>
      <c r="D69" s="189"/>
      <c r="E69" s="190"/>
      <c r="F69" s="185" t="s">
        <v>256</v>
      </c>
      <c r="G69" s="186"/>
      <c r="H69" s="186"/>
      <c r="I69" s="187"/>
    </row>
    <row r="70" spans="1:10" ht="16.5" customHeight="1">
      <c r="A70" s="30">
        <v>1</v>
      </c>
      <c r="B70" s="8" t="s">
        <v>8</v>
      </c>
      <c r="C70" s="8" t="s">
        <v>21</v>
      </c>
      <c r="D70" s="7">
        <v>30</v>
      </c>
      <c r="E70" s="31">
        <v>1</v>
      </c>
      <c r="F70" s="53">
        <v>1</v>
      </c>
      <c r="G70" s="25">
        <f t="shared" ref="G70:G82" si="12">F70-E70</f>
        <v>0</v>
      </c>
      <c r="H70" s="24">
        <v>1</v>
      </c>
      <c r="I70" s="54"/>
    </row>
    <row r="71" spans="1:10">
      <c r="A71" s="30">
        <v>2</v>
      </c>
      <c r="B71" s="8" t="s">
        <v>9</v>
      </c>
      <c r="C71" s="8" t="s">
        <v>22</v>
      </c>
      <c r="D71" s="7">
        <v>30</v>
      </c>
      <c r="E71" s="31">
        <v>3</v>
      </c>
      <c r="F71" s="53">
        <v>3.5</v>
      </c>
      <c r="G71" s="25">
        <f t="shared" si="12"/>
        <v>0.5</v>
      </c>
      <c r="H71" s="24">
        <v>4</v>
      </c>
      <c r="I71" s="54"/>
    </row>
    <row r="72" spans="1:10">
      <c r="A72" s="30">
        <v>3</v>
      </c>
      <c r="B72" s="8" t="s">
        <v>10</v>
      </c>
      <c r="C72" s="8" t="s">
        <v>23</v>
      </c>
      <c r="D72" s="7"/>
      <c r="E72" s="31">
        <v>1</v>
      </c>
      <c r="F72" s="53">
        <v>1</v>
      </c>
      <c r="G72" s="25">
        <f t="shared" si="12"/>
        <v>0</v>
      </c>
      <c r="H72" s="24">
        <v>1</v>
      </c>
      <c r="I72" s="54"/>
    </row>
    <row r="73" spans="1:10" ht="33" customHeight="1">
      <c r="A73" s="30">
        <v>4</v>
      </c>
      <c r="B73" s="8" t="s">
        <v>11</v>
      </c>
      <c r="C73" s="8" t="s">
        <v>24</v>
      </c>
      <c r="D73" s="7">
        <v>30</v>
      </c>
      <c r="E73" s="31">
        <v>9.5</v>
      </c>
      <c r="F73" s="53">
        <v>9</v>
      </c>
      <c r="G73" s="25">
        <f t="shared" si="12"/>
        <v>-0.5</v>
      </c>
      <c r="H73" s="24">
        <v>4</v>
      </c>
      <c r="I73" s="54"/>
    </row>
    <row r="74" spans="1:10" ht="30">
      <c r="A74" s="30">
        <v>5</v>
      </c>
      <c r="B74" s="8" t="s">
        <v>33</v>
      </c>
      <c r="C74" s="8" t="s">
        <v>25</v>
      </c>
      <c r="D74" s="7">
        <v>30</v>
      </c>
      <c r="E74" s="31">
        <v>1</v>
      </c>
      <c r="F74" s="53">
        <v>1</v>
      </c>
      <c r="G74" s="25">
        <f t="shared" si="12"/>
        <v>0</v>
      </c>
      <c r="H74" s="24"/>
      <c r="I74" s="54"/>
    </row>
    <row r="75" spans="1:10">
      <c r="A75" s="30">
        <v>6</v>
      </c>
      <c r="B75" s="8" t="s">
        <v>12</v>
      </c>
      <c r="C75" s="8" t="s">
        <v>26</v>
      </c>
      <c r="D75" s="7">
        <v>2</v>
      </c>
      <c r="E75" s="31">
        <v>2</v>
      </c>
      <c r="F75" s="53">
        <v>1</v>
      </c>
      <c r="G75" s="25">
        <f t="shared" si="12"/>
        <v>-1</v>
      </c>
      <c r="H75" s="24">
        <v>1</v>
      </c>
      <c r="I75" s="54"/>
    </row>
    <row r="76" spans="1:10">
      <c r="A76" s="30">
        <v>7</v>
      </c>
      <c r="B76" s="8" t="s">
        <v>18</v>
      </c>
      <c r="C76" s="8" t="s">
        <v>23</v>
      </c>
      <c r="D76" s="7"/>
      <c r="E76" s="31">
        <v>1</v>
      </c>
      <c r="F76" s="53">
        <v>1</v>
      </c>
      <c r="G76" s="25">
        <f t="shared" si="12"/>
        <v>0</v>
      </c>
      <c r="H76" s="24">
        <v>1</v>
      </c>
      <c r="I76" s="54"/>
    </row>
    <row r="77" spans="1:10" ht="46.5" customHeight="1">
      <c r="A77" s="30">
        <v>8</v>
      </c>
      <c r="B77" s="8" t="s">
        <v>14</v>
      </c>
      <c r="C77" s="8" t="s">
        <v>24</v>
      </c>
      <c r="D77" s="7">
        <v>30</v>
      </c>
      <c r="E77" s="31">
        <v>9.5</v>
      </c>
      <c r="F77" s="53">
        <v>9</v>
      </c>
      <c r="G77" s="25">
        <f t="shared" si="12"/>
        <v>-0.5</v>
      </c>
      <c r="H77" s="24">
        <v>5</v>
      </c>
      <c r="I77" s="54"/>
    </row>
    <row r="78" spans="1:10">
      <c r="A78" s="30">
        <v>11</v>
      </c>
      <c r="B78" s="8" t="s">
        <v>17</v>
      </c>
      <c r="C78" s="8" t="s">
        <v>26</v>
      </c>
      <c r="D78" s="7">
        <v>2</v>
      </c>
      <c r="E78" s="31">
        <v>1</v>
      </c>
      <c r="F78" s="53"/>
      <c r="G78" s="25">
        <f t="shared" si="12"/>
        <v>-1</v>
      </c>
      <c r="H78" s="24"/>
      <c r="I78" s="54"/>
      <c r="J78" s="76"/>
    </row>
    <row r="79" spans="1:10">
      <c r="A79" s="30">
        <v>12</v>
      </c>
      <c r="B79" s="8" t="s">
        <v>30</v>
      </c>
      <c r="C79" s="8" t="s">
        <v>26</v>
      </c>
      <c r="D79" s="7">
        <v>1</v>
      </c>
      <c r="E79" s="31">
        <v>0.5</v>
      </c>
      <c r="F79" s="53"/>
      <c r="G79" s="25">
        <f t="shared" si="12"/>
        <v>-0.5</v>
      </c>
      <c r="H79" s="24"/>
      <c r="I79" s="54"/>
      <c r="J79" s="76"/>
    </row>
    <row r="80" spans="1:10">
      <c r="A80" s="30">
        <v>13</v>
      </c>
      <c r="B80" s="8" t="s">
        <v>15</v>
      </c>
      <c r="C80" s="8"/>
      <c r="D80" s="7"/>
      <c r="E80" s="31"/>
      <c r="F80" s="53">
        <v>2</v>
      </c>
      <c r="G80" s="25">
        <f t="shared" si="12"/>
        <v>2</v>
      </c>
      <c r="H80" s="24"/>
      <c r="I80" s="54"/>
      <c r="J80" s="76"/>
    </row>
    <row r="81" spans="1:10">
      <c r="A81" s="30">
        <v>14</v>
      </c>
      <c r="B81" s="8" t="s">
        <v>333</v>
      </c>
      <c r="C81" s="8" t="s">
        <v>28</v>
      </c>
      <c r="D81" s="7">
        <v>30</v>
      </c>
      <c r="E81" s="31">
        <v>2</v>
      </c>
      <c r="F81" s="53"/>
      <c r="G81" s="25">
        <f t="shared" si="12"/>
        <v>-2</v>
      </c>
      <c r="H81" s="24">
        <v>1</v>
      </c>
      <c r="I81" s="54"/>
    </row>
    <row r="82" spans="1:10">
      <c r="A82" s="30">
        <v>15</v>
      </c>
      <c r="B82" s="8" t="s">
        <v>213</v>
      </c>
      <c r="C82" s="8" t="s">
        <v>29</v>
      </c>
      <c r="D82" s="7">
        <v>30</v>
      </c>
      <c r="E82" s="31">
        <v>1</v>
      </c>
      <c r="F82" s="53"/>
      <c r="G82" s="25">
        <f t="shared" si="12"/>
        <v>-1</v>
      </c>
      <c r="H82" s="24"/>
      <c r="I82" s="54"/>
    </row>
    <row r="83" spans="1:10">
      <c r="A83" s="30"/>
      <c r="B83" s="10" t="s">
        <v>19</v>
      </c>
      <c r="C83" s="10"/>
      <c r="D83" s="11"/>
      <c r="E83" s="32">
        <f>SUM(E70:E82)</f>
        <v>32.5</v>
      </c>
      <c r="F83" s="55">
        <f>SUM(F70:F82)</f>
        <v>28.5</v>
      </c>
      <c r="G83" s="12">
        <f>SUM(G70:G82)</f>
        <v>-4</v>
      </c>
      <c r="H83" s="12">
        <f>SUM(H70:H82)</f>
        <v>18</v>
      </c>
      <c r="I83" s="32">
        <f>SUM(I70:I82)</f>
        <v>0</v>
      </c>
    </row>
    <row r="84" spans="1:10" ht="30" customHeight="1">
      <c r="A84" s="188" t="s">
        <v>364</v>
      </c>
      <c r="B84" s="189"/>
      <c r="C84" s="189"/>
      <c r="D84" s="189"/>
      <c r="E84" s="190"/>
      <c r="F84" s="182" t="s">
        <v>259</v>
      </c>
      <c r="G84" s="183"/>
      <c r="H84" s="183"/>
      <c r="I84" s="184"/>
    </row>
    <row r="85" spans="1:10" ht="17.25" customHeight="1">
      <c r="A85" s="188" t="s">
        <v>53</v>
      </c>
      <c r="B85" s="189"/>
      <c r="C85" s="189"/>
      <c r="D85" s="189"/>
      <c r="E85" s="190"/>
      <c r="F85" s="53"/>
      <c r="G85" s="25">
        <f t="shared" ref="G85" si="13">E85-F85</f>
        <v>0</v>
      </c>
      <c r="H85" s="24"/>
      <c r="I85" s="54"/>
    </row>
    <row r="86" spans="1:10">
      <c r="A86" s="30">
        <v>1</v>
      </c>
      <c r="B86" s="19" t="s">
        <v>227</v>
      </c>
      <c r="C86" s="19">
        <v>1</v>
      </c>
      <c r="D86" s="15"/>
      <c r="E86" s="39">
        <v>1</v>
      </c>
      <c r="F86" s="53"/>
      <c r="G86" s="25">
        <f t="shared" ref="G86:G95" si="14">F86-E86</f>
        <v>-1</v>
      </c>
      <c r="H86" s="24"/>
      <c r="I86" s="54">
        <f t="shared" ref="I86:I91" si="15">E86-H86</f>
        <v>1</v>
      </c>
    </row>
    <row r="87" spans="1:10">
      <c r="A87" s="30">
        <v>2</v>
      </c>
      <c r="B87" s="19" t="s">
        <v>228</v>
      </c>
      <c r="C87" s="19" t="s">
        <v>22</v>
      </c>
      <c r="D87" s="15">
        <v>15</v>
      </c>
      <c r="E87" s="39">
        <v>0.5</v>
      </c>
      <c r="F87" s="53"/>
      <c r="G87" s="25">
        <f t="shared" si="14"/>
        <v>-0.5</v>
      </c>
      <c r="H87" s="24"/>
      <c r="I87" s="54"/>
    </row>
    <row r="88" spans="1:10">
      <c r="A88" s="30">
        <v>3</v>
      </c>
      <c r="B88" s="19" t="s">
        <v>10</v>
      </c>
      <c r="C88" s="19" t="s">
        <v>23</v>
      </c>
      <c r="D88" s="15"/>
      <c r="E88" s="39">
        <v>1</v>
      </c>
      <c r="F88" s="53"/>
      <c r="G88" s="25">
        <f t="shared" si="14"/>
        <v>-1</v>
      </c>
      <c r="H88" s="24"/>
      <c r="I88" s="54">
        <f t="shared" si="15"/>
        <v>1</v>
      </c>
    </row>
    <row r="89" spans="1:10" ht="30" customHeight="1">
      <c r="A89" s="30">
        <v>4</v>
      </c>
      <c r="B89" s="19" t="s">
        <v>11</v>
      </c>
      <c r="C89" s="19" t="s">
        <v>24</v>
      </c>
      <c r="D89" s="15">
        <v>15</v>
      </c>
      <c r="E89" s="39">
        <v>4.75</v>
      </c>
      <c r="F89" s="53"/>
      <c r="G89" s="25">
        <f t="shared" si="14"/>
        <v>-4.75</v>
      </c>
      <c r="H89" s="24"/>
      <c r="I89" s="54">
        <v>4</v>
      </c>
    </row>
    <row r="90" spans="1:10">
      <c r="A90" s="30">
        <v>5</v>
      </c>
      <c r="B90" s="19" t="s">
        <v>12</v>
      </c>
      <c r="C90" s="19" t="s">
        <v>26</v>
      </c>
      <c r="D90" s="15"/>
      <c r="E90" s="39">
        <v>1</v>
      </c>
      <c r="F90" s="53"/>
      <c r="G90" s="25">
        <f t="shared" si="14"/>
        <v>-1</v>
      </c>
      <c r="H90" s="24"/>
      <c r="I90" s="54">
        <f t="shared" si="15"/>
        <v>1</v>
      </c>
    </row>
    <row r="91" spans="1:10">
      <c r="A91" s="30">
        <v>6</v>
      </c>
      <c r="B91" s="19" t="s">
        <v>18</v>
      </c>
      <c r="C91" s="19" t="s">
        <v>23</v>
      </c>
      <c r="D91" s="15"/>
      <c r="E91" s="39">
        <v>1</v>
      </c>
      <c r="F91" s="53"/>
      <c r="G91" s="25">
        <f t="shared" si="14"/>
        <v>-1</v>
      </c>
      <c r="H91" s="24"/>
      <c r="I91" s="54">
        <f t="shared" si="15"/>
        <v>1</v>
      </c>
    </row>
    <row r="92" spans="1:10" ht="30.75" customHeight="1">
      <c r="A92" s="30">
        <v>7</v>
      </c>
      <c r="B92" s="19" t="s">
        <v>14</v>
      </c>
      <c r="C92" s="19" t="s">
        <v>24</v>
      </c>
      <c r="D92" s="15"/>
      <c r="E92" s="39">
        <v>4.75</v>
      </c>
      <c r="F92" s="53"/>
      <c r="G92" s="25">
        <f t="shared" si="14"/>
        <v>-4.75</v>
      </c>
      <c r="H92" s="24"/>
      <c r="I92" s="54">
        <v>4</v>
      </c>
    </row>
    <row r="93" spans="1:10">
      <c r="A93" s="30">
        <v>8</v>
      </c>
      <c r="B93" s="19" t="s">
        <v>17</v>
      </c>
      <c r="C93" s="19" t="s">
        <v>26</v>
      </c>
      <c r="D93" s="15"/>
      <c r="E93" s="39">
        <v>0.5</v>
      </c>
      <c r="F93" s="53"/>
      <c r="G93" s="25">
        <f t="shared" si="14"/>
        <v>-0.5</v>
      </c>
      <c r="H93" s="24"/>
      <c r="I93" s="54"/>
      <c r="J93" s="76"/>
    </row>
    <row r="94" spans="1:10">
      <c r="A94" s="30">
        <v>9</v>
      </c>
      <c r="B94" s="8" t="s">
        <v>333</v>
      </c>
      <c r="C94" s="19" t="s">
        <v>28</v>
      </c>
      <c r="D94" s="15">
        <v>15</v>
      </c>
      <c r="E94" s="39">
        <v>1</v>
      </c>
      <c r="F94" s="53"/>
      <c r="G94" s="25">
        <f t="shared" si="14"/>
        <v>-1</v>
      </c>
      <c r="H94" s="24"/>
      <c r="I94" s="54">
        <v>1</v>
      </c>
    </row>
    <row r="95" spans="1:10">
      <c r="A95" s="30">
        <v>10</v>
      </c>
      <c r="B95" s="8" t="s">
        <v>213</v>
      </c>
      <c r="C95" s="19" t="s">
        <v>29</v>
      </c>
      <c r="D95" s="15">
        <v>15</v>
      </c>
      <c r="E95" s="39">
        <v>0.5</v>
      </c>
      <c r="F95" s="53"/>
      <c r="G95" s="25">
        <f t="shared" si="14"/>
        <v>-0.5</v>
      </c>
      <c r="H95" s="24"/>
      <c r="I95" s="54"/>
    </row>
    <row r="96" spans="1:10">
      <c r="A96" s="30"/>
      <c r="B96" s="16" t="s">
        <v>19</v>
      </c>
      <c r="C96" s="16"/>
      <c r="D96" s="17"/>
      <c r="E96" s="40">
        <f>SUM(E86:E95)</f>
        <v>16</v>
      </c>
      <c r="F96" s="56">
        <f>SUM(F86:F95)</f>
        <v>0</v>
      </c>
      <c r="G96" s="18">
        <f>SUM(G86:G95)</f>
        <v>-16</v>
      </c>
      <c r="H96" s="18">
        <f>SUM(H86:H95)</f>
        <v>0</v>
      </c>
      <c r="I96" s="40">
        <f>SUM(I86:I95)</f>
        <v>13</v>
      </c>
    </row>
    <row r="97" spans="1:9" ht="34.5" customHeight="1">
      <c r="A97" s="188" t="s">
        <v>290</v>
      </c>
      <c r="B97" s="189"/>
      <c r="C97" s="189"/>
      <c r="D97" s="189"/>
      <c r="E97" s="190"/>
      <c r="F97" s="182" t="s">
        <v>260</v>
      </c>
      <c r="G97" s="183"/>
      <c r="H97" s="183"/>
      <c r="I97" s="184"/>
    </row>
    <row r="98" spans="1:9" ht="30" customHeight="1">
      <c r="A98" s="41">
        <v>1</v>
      </c>
      <c r="B98" s="19" t="s">
        <v>89</v>
      </c>
      <c r="C98" s="19" t="s">
        <v>90</v>
      </c>
      <c r="D98" s="15"/>
      <c r="E98" s="42">
        <v>1</v>
      </c>
      <c r="F98" s="53">
        <v>1</v>
      </c>
      <c r="G98" s="25">
        <f t="shared" ref="G98:G122" si="16">F98-E98</f>
        <v>0</v>
      </c>
      <c r="H98" s="24"/>
      <c r="I98" s="54">
        <f t="shared" ref="I98:I119" si="17">E98-H98</f>
        <v>1</v>
      </c>
    </row>
    <row r="99" spans="1:9" ht="17.25" customHeight="1">
      <c r="A99" s="41">
        <v>2</v>
      </c>
      <c r="B99" s="19" t="s">
        <v>32</v>
      </c>
      <c r="C99" s="19" t="s">
        <v>22</v>
      </c>
      <c r="D99" s="15">
        <v>20</v>
      </c>
      <c r="E99" s="39">
        <v>2</v>
      </c>
      <c r="F99" s="53">
        <v>1</v>
      </c>
      <c r="G99" s="25">
        <f t="shared" si="16"/>
        <v>-1</v>
      </c>
      <c r="H99" s="24"/>
      <c r="I99" s="54">
        <f t="shared" si="17"/>
        <v>2</v>
      </c>
    </row>
    <row r="100" spans="1:9" ht="14.25" customHeight="1">
      <c r="A100" s="41">
        <v>3</v>
      </c>
      <c r="B100" s="19" t="s">
        <v>10</v>
      </c>
      <c r="C100" s="19" t="s">
        <v>94</v>
      </c>
      <c r="D100" s="15"/>
      <c r="E100" s="39">
        <v>1</v>
      </c>
      <c r="F100" s="53"/>
      <c r="G100" s="25">
        <f t="shared" si="16"/>
        <v>-1</v>
      </c>
      <c r="H100" s="24"/>
      <c r="I100" s="54">
        <f t="shared" si="17"/>
        <v>1</v>
      </c>
    </row>
    <row r="101" spans="1:9" ht="34.5" customHeight="1">
      <c r="A101" s="41">
        <v>4</v>
      </c>
      <c r="B101" s="19" t="s">
        <v>11</v>
      </c>
      <c r="C101" s="19" t="s">
        <v>24</v>
      </c>
      <c r="D101" s="15">
        <v>20</v>
      </c>
      <c r="E101" s="39">
        <v>6.25</v>
      </c>
      <c r="F101" s="53"/>
      <c r="G101" s="25">
        <f t="shared" si="16"/>
        <v>-6.25</v>
      </c>
      <c r="H101" s="24"/>
      <c r="I101" s="54">
        <v>4</v>
      </c>
    </row>
    <row r="102" spans="1:9" ht="31.5" customHeight="1">
      <c r="A102" s="41">
        <v>5</v>
      </c>
      <c r="B102" s="19" t="s">
        <v>58</v>
      </c>
      <c r="C102" s="19" t="s">
        <v>91</v>
      </c>
      <c r="D102" s="15">
        <v>2</v>
      </c>
      <c r="E102" s="39">
        <v>2</v>
      </c>
      <c r="F102" s="53"/>
      <c r="G102" s="25">
        <f t="shared" si="16"/>
        <v>-2</v>
      </c>
      <c r="H102" s="24"/>
      <c r="I102" s="54">
        <v>1</v>
      </c>
    </row>
    <row r="103" spans="1:9" ht="32.25" customHeight="1">
      <c r="A103" s="41">
        <v>6</v>
      </c>
      <c r="B103" s="19" t="s">
        <v>58</v>
      </c>
      <c r="C103" s="19" t="s">
        <v>92</v>
      </c>
      <c r="D103" s="15">
        <v>2</v>
      </c>
      <c r="E103" s="39">
        <v>2</v>
      </c>
      <c r="F103" s="53"/>
      <c r="G103" s="25">
        <f t="shared" si="16"/>
        <v>-2</v>
      </c>
      <c r="H103" s="24"/>
      <c r="I103" s="54"/>
    </row>
    <row r="104" spans="1:9" ht="17.25" customHeight="1">
      <c r="A104" s="41">
        <v>7</v>
      </c>
      <c r="B104" s="19" t="s">
        <v>93</v>
      </c>
      <c r="C104" s="19" t="s">
        <v>94</v>
      </c>
      <c r="D104" s="15">
        <v>20</v>
      </c>
      <c r="E104" s="39">
        <v>0.75</v>
      </c>
      <c r="F104" s="53"/>
      <c r="G104" s="25">
        <f t="shared" si="16"/>
        <v>-0.75</v>
      </c>
      <c r="H104" s="24"/>
      <c r="I104" s="54">
        <v>1</v>
      </c>
    </row>
    <row r="105" spans="1:9" ht="33" customHeight="1">
      <c r="A105" s="41">
        <v>8</v>
      </c>
      <c r="B105" s="19" t="s">
        <v>95</v>
      </c>
      <c r="C105" s="19" t="s">
        <v>96</v>
      </c>
      <c r="D105" s="15"/>
      <c r="E105" s="39">
        <v>0.5</v>
      </c>
      <c r="F105" s="53"/>
      <c r="G105" s="25">
        <f t="shared" si="16"/>
        <v>-0.5</v>
      </c>
      <c r="H105" s="24"/>
      <c r="I105" s="54"/>
    </row>
    <row r="106" spans="1:9" ht="33.75" customHeight="1">
      <c r="A106" s="41">
        <v>9</v>
      </c>
      <c r="B106" s="19" t="s">
        <v>34</v>
      </c>
      <c r="C106" s="19" t="s">
        <v>97</v>
      </c>
      <c r="D106" s="15">
        <v>2</v>
      </c>
      <c r="E106" s="39">
        <v>2</v>
      </c>
      <c r="F106" s="53"/>
      <c r="G106" s="25">
        <f t="shared" si="16"/>
        <v>-2</v>
      </c>
      <c r="H106" s="24"/>
      <c r="I106" s="54">
        <v>1</v>
      </c>
    </row>
    <row r="107" spans="1:9" ht="33.75" customHeight="1">
      <c r="A107" s="41">
        <v>10</v>
      </c>
      <c r="B107" s="19" t="s">
        <v>34</v>
      </c>
      <c r="C107" s="19" t="s">
        <v>98</v>
      </c>
      <c r="D107" s="15">
        <v>2</v>
      </c>
      <c r="E107" s="39">
        <v>1</v>
      </c>
      <c r="F107" s="53"/>
      <c r="G107" s="25">
        <f t="shared" si="16"/>
        <v>-1</v>
      </c>
      <c r="H107" s="24"/>
      <c r="I107" s="54">
        <v>1</v>
      </c>
    </row>
    <row r="108" spans="1:9" ht="17.25" customHeight="1">
      <c r="A108" s="41">
        <v>11</v>
      </c>
      <c r="B108" s="19" t="s">
        <v>18</v>
      </c>
      <c r="C108" s="19" t="s">
        <v>103</v>
      </c>
      <c r="D108" s="15">
        <v>20</v>
      </c>
      <c r="E108" s="39">
        <v>0.5</v>
      </c>
      <c r="F108" s="53"/>
      <c r="G108" s="25">
        <f t="shared" si="16"/>
        <v>-0.5</v>
      </c>
      <c r="H108" s="24"/>
      <c r="I108" s="54">
        <v>1</v>
      </c>
    </row>
    <row r="109" spans="1:9" ht="33.75" customHeight="1">
      <c r="A109" s="41">
        <v>12</v>
      </c>
      <c r="B109" s="19" t="s">
        <v>100</v>
      </c>
      <c r="C109" s="19" t="s">
        <v>24</v>
      </c>
      <c r="D109" s="15">
        <v>20</v>
      </c>
      <c r="E109" s="42">
        <v>6.25</v>
      </c>
      <c r="F109" s="53"/>
      <c r="G109" s="25">
        <f t="shared" si="16"/>
        <v>-6.25</v>
      </c>
      <c r="H109" s="24"/>
      <c r="I109" s="54">
        <v>4</v>
      </c>
    </row>
    <row r="110" spans="1:9" ht="33.75" customHeight="1">
      <c r="A110" s="41">
        <v>13</v>
      </c>
      <c r="B110" s="19" t="s">
        <v>101</v>
      </c>
      <c r="C110" s="19" t="s">
        <v>99</v>
      </c>
      <c r="D110" s="15">
        <v>20</v>
      </c>
      <c r="E110" s="42">
        <v>3.75</v>
      </c>
      <c r="F110" s="53"/>
      <c r="G110" s="25">
        <f t="shared" si="16"/>
        <v>-3.75</v>
      </c>
      <c r="H110" s="24"/>
      <c r="I110" s="54"/>
    </row>
    <row r="111" spans="1:9" ht="15.75" customHeight="1">
      <c r="A111" s="41">
        <v>14</v>
      </c>
      <c r="B111" s="19" t="s">
        <v>104</v>
      </c>
      <c r="C111" s="19" t="s">
        <v>105</v>
      </c>
      <c r="D111" s="15"/>
      <c r="E111" s="42">
        <v>2</v>
      </c>
      <c r="F111" s="53"/>
      <c r="G111" s="25">
        <f t="shared" si="16"/>
        <v>-2</v>
      </c>
      <c r="H111" s="24"/>
      <c r="I111" s="54">
        <v>1</v>
      </c>
    </row>
    <row r="112" spans="1:9" ht="15.75" customHeight="1">
      <c r="A112" s="41">
        <v>15</v>
      </c>
      <c r="B112" s="19" t="s">
        <v>104</v>
      </c>
      <c r="C112" s="19" t="s">
        <v>80</v>
      </c>
      <c r="D112" s="15"/>
      <c r="E112" s="42">
        <v>1</v>
      </c>
      <c r="F112" s="53"/>
      <c r="G112" s="25">
        <f t="shared" si="16"/>
        <v>-1</v>
      </c>
      <c r="H112" s="24"/>
      <c r="I112" s="54">
        <f t="shared" si="17"/>
        <v>1</v>
      </c>
    </row>
    <row r="113" spans="1:10" ht="33.75" customHeight="1">
      <c r="A113" s="41">
        <v>16</v>
      </c>
      <c r="B113" s="19" t="s">
        <v>104</v>
      </c>
      <c r="C113" s="19" t="s">
        <v>106</v>
      </c>
      <c r="D113" s="15"/>
      <c r="E113" s="42">
        <v>0.5</v>
      </c>
      <c r="F113" s="53"/>
      <c r="G113" s="25">
        <f t="shared" si="16"/>
        <v>-0.5</v>
      </c>
      <c r="H113" s="24"/>
      <c r="I113" s="54"/>
    </row>
    <row r="114" spans="1:10" ht="18" customHeight="1">
      <c r="A114" s="41">
        <v>17</v>
      </c>
      <c r="B114" s="19" t="s">
        <v>104</v>
      </c>
      <c r="C114" s="19" t="s">
        <v>107</v>
      </c>
      <c r="D114" s="15"/>
      <c r="E114" s="42">
        <v>0.5</v>
      </c>
      <c r="F114" s="53">
        <v>0.5</v>
      </c>
      <c r="G114" s="25">
        <f t="shared" si="16"/>
        <v>0</v>
      </c>
      <c r="H114" s="24"/>
      <c r="I114" s="54"/>
    </row>
    <row r="115" spans="1:10" ht="33.75" customHeight="1">
      <c r="A115" s="41">
        <v>18</v>
      </c>
      <c r="B115" s="19" t="s">
        <v>104</v>
      </c>
      <c r="C115" s="19" t="s">
        <v>108</v>
      </c>
      <c r="D115" s="15"/>
      <c r="E115" s="42">
        <v>1</v>
      </c>
      <c r="F115" s="53">
        <v>1</v>
      </c>
      <c r="G115" s="25">
        <f t="shared" si="16"/>
        <v>0</v>
      </c>
      <c r="H115" s="24">
        <v>1</v>
      </c>
      <c r="I115" s="54"/>
    </row>
    <row r="116" spans="1:10" ht="33.75" customHeight="1">
      <c r="A116" s="41">
        <v>19</v>
      </c>
      <c r="B116" s="19" t="s">
        <v>109</v>
      </c>
      <c r="C116" s="19" t="s">
        <v>110</v>
      </c>
      <c r="D116" s="15"/>
      <c r="E116" s="42">
        <v>2</v>
      </c>
      <c r="F116" s="53"/>
      <c r="G116" s="25">
        <f t="shared" si="16"/>
        <v>-2</v>
      </c>
      <c r="H116" s="24"/>
      <c r="I116" s="54">
        <v>1</v>
      </c>
    </row>
    <row r="117" spans="1:10" ht="47.25" customHeight="1">
      <c r="A117" s="41">
        <v>20</v>
      </c>
      <c r="B117" s="19" t="s">
        <v>109</v>
      </c>
      <c r="C117" s="19" t="s">
        <v>111</v>
      </c>
      <c r="D117" s="15"/>
      <c r="E117" s="42">
        <v>1</v>
      </c>
      <c r="F117" s="53"/>
      <c r="G117" s="25">
        <f t="shared" si="16"/>
        <v>-1</v>
      </c>
      <c r="H117" s="24"/>
      <c r="I117" s="54">
        <f t="shared" si="17"/>
        <v>1</v>
      </c>
    </row>
    <row r="118" spans="1:10" ht="17.25" customHeight="1">
      <c r="A118" s="41">
        <v>21</v>
      </c>
      <c r="B118" s="19" t="s">
        <v>112</v>
      </c>
      <c r="C118" s="19" t="s">
        <v>113</v>
      </c>
      <c r="D118" s="15"/>
      <c r="E118" s="39">
        <v>1</v>
      </c>
      <c r="F118" s="53"/>
      <c r="G118" s="25">
        <f t="shared" si="16"/>
        <v>-1</v>
      </c>
      <c r="H118" s="24"/>
      <c r="I118" s="54">
        <f t="shared" si="17"/>
        <v>1</v>
      </c>
    </row>
    <row r="119" spans="1:10" ht="47.25" customHeight="1">
      <c r="A119" s="41">
        <v>22</v>
      </c>
      <c r="B119" s="19" t="s">
        <v>112</v>
      </c>
      <c r="C119" s="19" t="s">
        <v>114</v>
      </c>
      <c r="D119" s="15"/>
      <c r="E119" s="42">
        <v>1</v>
      </c>
      <c r="F119" s="53"/>
      <c r="G119" s="25">
        <f t="shared" si="16"/>
        <v>-1</v>
      </c>
      <c r="H119" s="24"/>
      <c r="I119" s="54">
        <f t="shared" si="17"/>
        <v>1</v>
      </c>
    </row>
    <row r="120" spans="1:10" ht="18.75" customHeight="1">
      <c r="A120" s="41">
        <v>23</v>
      </c>
      <c r="B120" s="19" t="s">
        <v>88</v>
      </c>
      <c r="C120" s="19"/>
      <c r="D120" s="15"/>
      <c r="E120" s="39"/>
      <c r="F120" s="53">
        <v>2</v>
      </c>
      <c r="G120" s="25">
        <f t="shared" si="16"/>
        <v>2</v>
      </c>
      <c r="H120" s="24">
        <v>1</v>
      </c>
      <c r="I120" s="54"/>
    </row>
    <row r="121" spans="1:10" ht="18.75" customHeight="1">
      <c r="A121" s="41">
        <v>24</v>
      </c>
      <c r="B121" s="19" t="s">
        <v>333</v>
      </c>
      <c r="C121" s="19" t="s">
        <v>102</v>
      </c>
      <c r="D121" s="15">
        <v>20</v>
      </c>
      <c r="E121" s="42">
        <v>1.5</v>
      </c>
      <c r="F121" s="53"/>
      <c r="G121" s="25">
        <f t="shared" si="16"/>
        <v>-1.5</v>
      </c>
      <c r="H121" s="24"/>
      <c r="I121" s="54">
        <v>1</v>
      </c>
      <c r="J121" s="76"/>
    </row>
    <row r="122" spans="1:10" ht="18.75" customHeight="1">
      <c r="A122" s="41">
        <v>25</v>
      </c>
      <c r="B122" s="19" t="s">
        <v>213</v>
      </c>
      <c r="C122" s="19"/>
      <c r="D122" s="15"/>
      <c r="E122" s="39"/>
      <c r="F122" s="53">
        <v>1</v>
      </c>
      <c r="G122" s="25">
        <f t="shared" si="16"/>
        <v>1</v>
      </c>
      <c r="H122" s="24"/>
      <c r="I122" s="54"/>
    </row>
    <row r="123" spans="1:10" ht="17.25" customHeight="1">
      <c r="A123" s="41"/>
      <c r="B123" s="10" t="s">
        <v>19</v>
      </c>
      <c r="C123" s="10"/>
      <c r="D123" s="11"/>
      <c r="E123" s="32">
        <f>SUM(E98:E122)</f>
        <v>40.5</v>
      </c>
      <c r="F123" s="55">
        <f t="shared" ref="F123:I123" si="18">SUM(F98:F122)</f>
        <v>6.5</v>
      </c>
      <c r="G123" s="12">
        <f t="shared" si="18"/>
        <v>-34</v>
      </c>
      <c r="H123" s="12">
        <f t="shared" si="18"/>
        <v>2</v>
      </c>
      <c r="I123" s="32">
        <f t="shared" si="18"/>
        <v>24</v>
      </c>
    </row>
    <row r="124" spans="1:10" ht="30.75" customHeight="1">
      <c r="A124" s="188" t="s">
        <v>291</v>
      </c>
      <c r="B124" s="189"/>
      <c r="C124" s="189"/>
      <c r="D124" s="189"/>
      <c r="E124" s="190"/>
      <c r="F124" s="182" t="s">
        <v>261</v>
      </c>
      <c r="G124" s="183"/>
      <c r="H124" s="183"/>
      <c r="I124" s="184"/>
    </row>
    <row r="125" spans="1:10">
      <c r="A125" s="30">
        <v>1</v>
      </c>
      <c r="B125" s="8" t="s">
        <v>8</v>
      </c>
      <c r="C125" s="8" t="s">
        <v>20</v>
      </c>
      <c r="D125" s="7"/>
      <c r="E125" s="31">
        <v>1</v>
      </c>
      <c r="F125" s="53"/>
      <c r="G125" s="25">
        <f t="shared" ref="G125:G132" si="19">F125-E125</f>
        <v>-1</v>
      </c>
      <c r="H125" s="24"/>
      <c r="I125" s="54">
        <f t="shared" ref="I125:I131" si="20">E125-H125</f>
        <v>1</v>
      </c>
    </row>
    <row r="126" spans="1:10" ht="14.25" customHeight="1">
      <c r="A126" s="30">
        <v>2</v>
      </c>
      <c r="B126" s="8" t="s">
        <v>9</v>
      </c>
      <c r="C126" s="8" t="s">
        <v>49</v>
      </c>
      <c r="D126" s="7">
        <v>10</v>
      </c>
      <c r="E126" s="31">
        <v>0.5</v>
      </c>
      <c r="F126" s="53">
        <v>1.5</v>
      </c>
      <c r="G126" s="25">
        <f t="shared" si="19"/>
        <v>1</v>
      </c>
      <c r="H126" s="24"/>
      <c r="I126" s="54"/>
    </row>
    <row r="127" spans="1:10">
      <c r="A127" s="30">
        <v>3</v>
      </c>
      <c r="B127" s="8" t="s">
        <v>10</v>
      </c>
      <c r="C127" s="8" t="s">
        <v>23</v>
      </c>
      <c r="D127" s="7"/>
      <c r="E127" s="31">
        <v>1</v>
      </c>
      <c r="F127" s="53"/>
      <c r="G127" s="25">
        <f t="shared" si="19"/>
        <v>-1</v>
      </c>
      <c r="H127" s="24"/>
      <c r="I127" s="54">
        <f t="shared" si="20"/>
        <v>1</v>
      </c>
    </row>
    <row r="128" spans="1:10" ht="15" customHeight="1">
      <c r="A128" s="30">
        <v>4</v>
      </c>
      <c r="B128" s="82" t="s">
        <v>11</v>
      </c>
      <c r="C128" s="8" t="s">
        <v>49</v>
      </c>
      <c r="D128" s="7">
        <v>10</v>
      </c>
      <c r="E128" s="31">
        <v>1</v>
      </c>
      <c r="F128" s="53">
        <v>0.75</v>
      </c>
      <c r="G128" s="25">
        <f t="shared" si="19"/>
        <v>-0.25</v>
      </c>
      <c r="H128" s="24"/>
      <c r="I128" s="54">
        <f t="shared" si="20"/>
        <v>1</v>
      </c>
    </row>
    <row r="129" spans="1:9">
      <c r="A129" s="30">
        <v>5</v>
      </c>
      <c r="B129" s="8" t="s">
        <v>12</v>
      </c>
      <c r="C129" s="8" t="s">
        <v>50</v>
      </c>
      <c r="D129" s="7">
        <v>20</v>
      </c>
      <c r="E129" s="31">
        <v>1.25</v>
      </c>
      <c r="F129" s="53">
        <v>1</v>
      </c>
      <c r="G129" s="25">
        <f t="shared" si="19"/>
        <v>-0.25</v>
      </c>
      <c r="H129" s="24"/>
      <c r="I129" s="54">
        <v>1</v>
      </c>
    </row>
    <row r="130" spans="1:9">
      <c r="A130" s="30">
        <v>6</v>
      </c>
      <c r="B130" s="8" t="s">
        <v>51</v>
      </c>
      <c r="C130" s="8" t="s">
        <v>20</v>
      </c>
      <c r="D130" s="7"/>
      <c r="E130" s="31"/>
      <c r="F130" s="53"/>
      <c r="G130" s="25">
        <f t="shared" si="19"/>
        <v>0</v>
      </c>
      <c r="H130" s="24"/>
      <c r="I130" s="54">
        <f t="shared" si="20"/>
        <v>0</v>
      </c>
    </row>
    <row r="131" spans="1:9">
      <c r="A131" s="30">
        <v>7</v>
      </c>
      <c r="B131" s="8" t="s">
        <v>18</v>
      </c>
      <c r="C131" s="8" t="s">
        <v>23</v>
      </c>
      <c r="D131" s="7"/>
      <c r="E131" s="31"/>
      <c r="F131" s="53"/>
      <c r="G131" s="25">
        <f t="shared" si="19"/>
        <v>0</v>
      </c>
      <c r="H131" s="24"/>
      <c r="I131" s="54">
        <f t="shared" si="20"/>
        <v>0</v>
      </c>
    </row>
    <row r="132" spans="1:9">
      <c r="A132" s="30">
        <v>8</v>
      </c>
      <c r="B132" s="8" t="s">
        <v>13</v>
      </c>
      <c r="C132" s="8" t="s">
        <v>27</v>
      </c>
      <c r="D132" s="7">
        <v>10</v>
      </c>
      <c r="E132" s="31">
        <v>1</v>
      </c>
      <c r="F132" s="53">
        <v>0.75</v>
      </c>
      <c r="G132" s="25">
        <f t="shared" si="19"/>
        <v>-0.25</v>
      </c>
      <c r="H132" s="24"/>
      <c r="I132" s="54">
        <v>1</v>
      </c>
    </row>
    <row r="133" spans="1:9">
      <c r="A133" s="30"/>
      <c r="B133" s="10" t="s">
        <v>19</v>
      </c>
      <c r="C133" s="10"/>
      <c r="D133" s="11"/>
      <c r="E133" s="32">
        <f>SUM(E125:E132)</f>
        <v>5.75</v>
      </c>
      <c r="F133" s="55">
        <f t="shared" ref="F133:I133" si="21">SUM(F125:F132)</f>
        <v>4</v>
      </c>
      <c r="G133" s="12">
        <f t="shared" si="21"/>
        <v>-1.75</v>
      </c>
      <c r="H133" s="12">
        <f t="shared" si="21"/>
        <v>0</v>
      </c>
      <c r="I133" s="32">
        <f t="shared" si="21"/>
        <v>5</v>
      </c>
    </row>
    <row r="134" spans="1:9" ht="31.5" customHeight="1">
      <c r="A134" s="188" t="s">
        <v>365</v>
      </c>
      <c r="B134" s="189"/>
      <c r="C134" s="189"/>
      <c r="D134" s="189"/>
      <c r="E134" s="190"/>
      <c r="F134" s="182" t="s">
        <v>281</v>
      </c>
      <c r="G134" s="183"/>
      <c r="H134" s="183"/>
      <c r="I134" s="184"/>
    </row>
    <row r="135" spans="1:9">
      <c r="A135" s="30">
        <v>1</v>
      </c>
      <c r="B135" s="8" t="s">
        <v>54</v>
      </c>
      <c r="C135" s="8">
        <v>1</v>
      </c>
      <c r="D135" s="7"/>
      <c r="E135" s="31">
        <v>1</v>
      </c>
      <c r="F135" s="53">
        <v>1</v>
      </c>
      <c r="G135" s="25">
        <f t="shared" ref="G135:G148" si="22">F135-E135</f>
        <v>0</v>
      </c>
      <c r="H135" s="24">
        <v>1</v>
      </c>
      <c r="I135" s="54"/>
    </row>
    <row r="136" spans="1:9">
      <c r="A136" s="30">
        <v>2</v>
      </c>
      <c r="B136" s="8" t="s">
        <v>55</v>
      </c>
      <c r="C136" s="8"/>
      <c r="D136" s="7"/>
      <c r="E136" s="31">
        <v>7.5</v>
      </c>
      <c r="F136" s="53">
        <v>6.5</v>
      </c>
      <c r="G136" s="25">
        <f t="shared" si="22"/>
        <v>-1</v>
      </c>
      <c r="H136" s="24">
        <v>6</v>
      </c>
      <c r="I136" s="54"/>
    </row>
    <row r="137" spans="1:9">
      <c r="A137" s="30">
        <v>3</v>
      </c>
      <c r="B137" s="8" t="s">
        <v>56</v>
      </c>
      <c r="C137" s="8"/>
      <c r="D137" s="7"/>
      <c r="E137" s="31">
        <v>0.5</v>
      </c>
      <c r="F137" s="53">
        <v>0.25</v>
      </c>
      <c r="G137" s="25">
        <f t="shared" si="22"/>
        <v>-0.25</v>
      </c>
      <c r="H137" s="24">
        <v>1</v>
      </c>
      <c r="I137" s="54"/>
    </row>
    <row r="138" spans="1:9">
      <c r="A138" s="30">
        <v>4</v>
      </c>
      <c r="B138" s="8" t="s">
        <v>57</v>
      </c>
      <c r="C138" s="8"/>
      <c r="D138" s="7"/>
      <c r="E138" s="31">
        <v>1</v>
      </c>
      <c r="F138" s="53"/>
      <c r="G138" s="25">
        <f t="shared" si="22"/>
        <v>-1</v>
      </c>
      <c r="H138" s="24"/>
      <c r="I138" s="54">
        <f t="shared" ref="I138:I148" si="23">E138-H138</f>
        <v>1</v>
      </c>
    </row>
    <row r="139" spans="1:9">
      <c r="A139" s="30">
        <v>5</v>
      </c>
      <c r="B139" s="8" t="s">
        <v>10</v>
      </c>
      <c r="C139" s="8" t="s">
        <v>23</v>
      </c>
      <c r="D139" s="7"/>
      <c r="E139" s="31">
        <v>1</v>
      </c>
      <c r="F139" s="53">
        <v>1</v>
      </c>
      <c r="G139" s="25">
        <f t="shared" si="22"/>
        <v>0</v>
      </c>
      <c r="H139" s="24">
        <v>1</v>
      </c>
      <c r="I139" s="54"/>
    </row>
    <row r="140" spans="1:9">
      <c r="A140" s="30">
        <v>6</v>
      </c>
      <c r="B140" s="8" t="s">
        <v>61</v>
      </c>
      <c r="C140" s="8" t="s">
        <v>62</v>
      </c>
      <c r="D140" s="7"/>
      <c r="E140" s="31">
        <v>10</v>
      </c>
      <c r="F140" s="53">
        <v>7</v>
      </c>
      <c r="G140" s="25">
        <f t="shared" si="22"/>
        <v>-3</v>
      </c>
      <c r="H140" s="24">
        <v>7</v>
      </c>
      <c r="I140" s="54">
        <v>2</v>
      </c>
    </row>
    <row r="141" spans="1:9">
      <c r="A141" s="30">
        <v>7</v>
      </c>
      <c r="B141" s="8" t="s">
        <v>58</v>
      </c>
      <c r="C141" s="8" t="s">
        <v>59</v>
      </c>
      <c r="D141" s="7"/>
      <c r="E141" s="31">
        <v>1</v>
      </c>
      <c r="F141" s="53">
        <v>1</v>
      </c>
      <c r="G141" s="25">
        <f t="shared" si="22"/>
        <v>0</v>
      </c>
      <c r="H141" s="24">
        <v>1</v>
      </c>
      <c r="I141" s="54"/>
    </row>
    <row r="142" spans="1:9">
      <c r="A142" s="30">
        <v>8</v>
      </c>
      <c r="B142" s="8" t="s">
        <v>60</v>
      </c>
      <c r="C142" s="8" t="s">
        <v>59</v>
      </c>
      <c r="D142" s="7">
        <v>10</v>
      </c>
      <c r="E142" s="31"/>
      <c r="F142" s="53"/>
      <c r="G142" s="25">
        <f t="shared" si="22"/>
        <v>0</v>
      </c>
      <c r="H142" s="24"/>
      <c r="I142" s="54"/>
    </row>
    <row r="143" spans="1:9">
      <c r="A143" s="30">
        <v>9</v>
      </c>
      <c r="B143" s="8" t="s">
        <v>51</v>
      </c>
      <c r="C143" s="8" t="s">
        <v>63</v>
      </c>
      <c r="D143" s="7">
        <v>10</v>
      </c>
      <c r="E143" s="31">
        <v>3</v>
      </c>
      <c r="F143" s="53">
        <v>2</v>
      </c>
      <c r="G143" s="25">
        <f t="shared" si="22"/>
        <v>-1</v>
      </c>
      <c r="H143" s="24">
        <v>2</v>
      </c>
      <c r="I143" s="54"/>
    </row>
    <row r="144" spans="1:9">
      <c r="A144" s="30">
        <v>10</v>
      </c>
      <c r="B144" s="8" t="s">
        <v>18</v>
      </c>
      <c r="C144" s="8" t="s">
        <v>23</v>
      </c>
      <c r="D144" s="7"/>
      <c r="E144" s="31">
        <v>1</v>
      </c>
      <c r="F144" s="53"/>
      <c r="G144" s="25">
        <f t="shared" si="22"/>
        <v>-1</v>
      </c>
      <c r="H144" s="24"/>
      <c r="I144" s="54">
        <f t="shared" si="23"/>
        <v>1</v>
      </c>
    </row>
    <row r="145" spans="1:9">
      <c r="A145" s="30">
        <v>11</v>
      </c>
      <c r="B145" s="8" t="s">
        <v>65</v>
      </c>
      <c r="C145" s="8" t="s">
        <v>64</v>
      </c>
      <c r="D145" s="7">
        <v>10</v>
      </c>
      <c r="E145" s="31"/>
      <c r="F145" s="53"/>
      <c r="G145" s="25">
        <f t="shared" si="22"/>
        <v>0</v>
      </c>
      <c r="H145" s="24"/>
      <c r="I145" s="54"/>
    </row>
    <row r="146" spans="1:9">
      <c r="A146" s="30">
        <v>12</v>
      </c>
      <c r="B146" s="8" t="s">
        <v>66</v>
      </c>
      <c r="C146" s="8" t="s">
        <v>67</v>
      </c>
      <c r="D146" s="15">
        <v>2</v>
      </c>
      <c r="E146" s="31"/>
      <c r="F146" s="53"/>
      <c r="G146" s="25">
        <f t="shared" si="22"/>
        <v>0</v>
      </c>
      <c r="H146" s="24"/>
      <c r="I146" s="54"/>
    </row>
    <row r="147" spans="1:9">
      <c r="A147" s="30">
        <v>13</v>
      </c>
      <c r="B147" s="8" t="s">
        <v>68</v>
      </c>
      <c r="C147" s="8" t="s">
        <v>69</v>
      </c>
      <c r="D147" s="15"/>
      <c r="E147" s="31"/>
      <c r="F147" s="53"/>
      <c r="G147" s="25">
        <f t="shared" si="22"/>
        <v>0</v>
      </c>
      <c r="H147" s="24"/>
      <c r="I147" s="54"/>
    </row>
    <row r="148" spans="1:9">
      <c r="A148" s="30">
        <v>14</v>
      </c>
      <c r="B148" s="8" t="s">
        <v>213</v>
      </c>
      <c r="C148" s="8"/>
      <c r="D148" s="15"/>
      <c r="E148" s="31">
        <v>8</v>
      </c>
      <c r="F148" s="53">
        <v>5</v>
      </c>
      <c r="G148" s="25">
        <f t="shared" si="22"/>
        <v>-3</v>
      </c>
      <c r="H148" s="24">
        <v>5</v>
      </c>
      <c r="I148" s="54">
        <f t="shared" si="23"/>
        <v>3</v>
      </c>
    </row>
    <row r="149" spans="1:9">
      <c r="A149" s="30"/>
      <c r="B149" s="10" t="s">
        <v>19</v>
      </c>
      <c r="C149" s="10"/>
      <c r="D149" s="11"/>
      <c r="E149" s="32">
        <f>SUM(E135:E148)</f>
        <v>34</v>
      </c>
      <c r="F149" s="55">
        <f t="shared" ref="F149:I149" si="24">SUM(F135:F148)</f>
        <v>23.75</v>
      </c>
      <c r="G149" s="12">
        <f t="shared" si="24"/>
        <v>-10.25</v>
      </c>
      <c r="H149" s="12">
        <f t="shared" si="24"/>
        <v>24</v>
      </c>
      <c r="I149" s="32">
        <f t="shared" si="24"/>
        <v>7</v>
      </c>
    </row>
    <row r="150" spans="1:9" ht="28.5" customHeight="1">
      <c r="A150" s="191" t="s">
        <v>292</v>
      </c>
      <c r="B150" s="192"/>
      <c r="C150" s="192"/>
      <c r="D150" s="192"/>
      <c r="E150" s="193"/>
      <c r="F150" s="182" t="s">
        <v>262</v>
      </c>
      <c r="G150" s="183"/>
      <c r="H150" s="183"/>
      <c r="I150" s="184"/>
    </row>
    <row r="151" spans="1:9">
      <c r="A151" s="30">
        <v>1</v>
      </c>
      <c r="B151" s="8" t="s">
        <v>70</v>
      </c>
      <c r="C151" s="8">
        <v>1</v>
      </c>
      <c r="D151" s="7"/>
      <c r="E151" s="31">
        <v>1</v>
      </c>
      <c r="F151" s="53"/>
      <c r="G151" s="25">
        <f t="shared" ref="G151:G153" si="25">F151-E151</f>
        <v>-1</v>
      </c>
      <c r="H151" s="24"/>
      <c r="I151" s="54">
        <f t="shared" ref="I151:I153" si="26">E151-H151</f>
        <v>1</v>
      </c>
    </row>
    <row r="152" spans="1:9">
      <c r="A152" s="30">
        <v>2</v>
      </c>
      <c r="B152" s="8" t="s">
        <v>71</v>
      </c>
      <c r="C152" s="8">
        <v>1</v>
      </c>
      <c r="D152" s="7"/>
      <c r="E152" s="31">
        <v>1</v>
      </c>
      <c r="F152" s="53"/>
      <c r="G152" s="25">
        <f t="shared" si="25"/>
        <v>-1</v>
      </c>
      <c r="H152" s="24"/>
      <c r="I152" s="54">
        <f t="shared" si="26"/>
        <v>1</v>
      </c>
    </row>
    <row r="153" spans="1:9">
      <c r="A153" s="30">
        <v>3</v>
      </c>
      <c r="B153" s="8" t="s">
        <v>72</v>
      </c>
      <c r="C153" s="8">
        <v>1</v>
      </c>
      <c r="D153" s="7"/>
      <c r="E153" s="31">
        <v>1</v>
      </c>
      <c r="F153" s="53">
        <v>1</v>
      </c>
      <c r="G153" s="25">
        <f t="shared" si="25"/>
        <v>0</v>
      </c>
      <c r="H153" s="24"/>
      <c r="I153" s="54">
        <f t="shared" si="26"/>
        <v>1</v>
      </c>
    </row>
    <row r="154" spans="1:9">
      <c r="A154" s="30"/>
      <c r="B154" s="10" t="s">
        <v>19</v>
      </c>
      <c r="C154" s="10"/>
      <c r="D154" s="11"/>
      <c r="E154" s="32">
        <f>SUM(E151:E153)</f>
        <v>3</v>
      </c>
      <c r="F154" s="55">
        <f t="shared" ref="F154:I154" si="27">SUM(F151:F153)</f>
        <v>1</v>
      </c>
      <c r="G154" s="12">
        <f t="shared" si="27"/>
        <v>-2</v>
      </c>
      <c r="H154" s="12">
        <f t="shared" si="27"/>
        <v>0</v>
      </c>
      <c r="I154" s="32">
        <f t="shared" si="27"/>
        <v>3</v>
      </c>
    </row>
    <row r="155" spans="1:9" ht="45" customHeight="1">
      <c r="A155" s="191" t="s">
        <v>293</v>
      </c>
      <c r="B155" s="192"/>
      <c r="C155" s="192"/>
      <c r="D155" s="192"/>
      <c r="E155" s="193"/>
      <c r="F155" s="194" t="s">
        <v>263</v>
      </c>
      <c r="G155" s="195"/>
      <c r="H155" s="195"/>
      <c r="I155" s="196"/>
    </row>
    <row r="156" spans="1:9" ht="19.5" customHeight="1">
      <c r="A156" s="30">
        <v>1</v>
      </c>
      <c r="B156" s="19" t="s">
        <v>71</v>
      </c>
      <c r="C156" s="19" t="s">
        <v>73</v>
      </c>
      <c r="D156" s="15"/>
      <c r="E156" s="39">
        <v>1</v>
      </c>
      <c r="F156" s="53">
        <v>1</v>
      </c>
      <c r="G156" s="25">
        <f t="shared" ref="G156:G161" si="28">F156-E156</f>
        <v>0</v>
      </c>
      <c r="H156" s="24">
        <v>1</v>
      </c>
      <c r="I156" s="54"/>
    </row>
    <row r="157" spans="1:9" ht="17.25" customHeight="1">
      <c r="A157" s="30">
        <v>2</v>
      </c>
      <c r="B157" s="19" t="s">
        <v>71</v>
      </c>
      <c r="C157" s="19" t="s">
        <v>79</v>
      </c>
      <c r="D157" s="15"/>
      <c r="E157" s="39">
        <v>3</v>
      </c>
      <c r="F157" s="53"/>
      <c r="G157" s="25">
        <f t="shared" si="28"/>
        <v>-3</v>
      </c>
      <c r="H157" s="24"/>
      <c r="I157" s="54">
        <v>2</v>
      </c>
    </row>
    <row r="158" spans="1:9">
      <c r="A158" s="30">
        <v>3</v>
      </c>
      <c r="B158" s="19" t="s">
        <v>71</v>
      </c>
      <c r="C158" s="19" t="s">
        <v>80</v>
      </c>
      <c r="D158" s="15"/>
      <c r="E158" s="39">
        <v>1</v>
      </c>
      <c r="F158" s="53"/>
      <c r="G158" s="25">
        <f t="shared" si="28"/>
        <v>-1</v>
      </c>
      <c r="H158" s="24"/>
      <c r="I158" s="54">
        <f t="shared" ref="I158:I161" si="29">E158-H158</f>
        <v>1</v>
      </c>
    </row>
    <row r="159" spans="1:9" ht="30">
      <c r="A159" s="30">
        <v>4</v>
      </c>
      <c r="B159" s="8" t="s">
        <v>74</v>
      </c>
      <c r="C159" s="8" t="s">
        <v>75</v>
      </c>
      <c r="D159" s="7"/>
      <c r="E159" s="31">
        <v>1</v>
      </c>
      <c r="F159" s="53"/>
      <c r="G159" s="25">
        <f t="shared" si="28"/>
        <v>-1</v>
      </c>
      <c r="H159" s="24"/>
      <c r="I159" s="54">
        <f t="shared" si="29"/>
        <v>1</v>
      </c>
    </row>
    <row r="160" spans="1:9" ht="30">
      <c r="A160" s="30">
        <v>5</v>
      </c>
      <c r="B160" s="8" t="s">
        <v>76</v>
      </c>
      <c r="C160" s="8" t="s">
        <v>77</v>
      </c>
      <c r="D160" s="7"/>
      <c r="E160" s="31">
        <v>1</v>
      </c>
      <c r="F160" s="53"/>
      <c r="G160" s="25">
        <f t="shared" si="28"/>
        <v>-1</v>
      </c>
      <c r="H160" s="24"/>
      <c r="I160" s="54">
        <f t="shared" si="29"/>
        <v>1</v>
      </c>
    </row>
    <row r="161" spans="1:9" ht="30">
      <c r="A161" s="30">
        <v>6</v>
      </c>
      <c r="B161" s="8" t="s">
        <v>78</v>
      </c>
      <c r="C161" s="8" t="s">
        <v>75</v>
      </c>
      <c r="D161" s="7"/>
      <c r="E161" s="31">
        <v>1</v>
      </c>
      <c r="F161" s="53"/>
      <c r="G161" s="25">
        <f t="shared" si="28"/>
        <v>-1</v>
      </c>
      <c r="H161" s="24"/>
      <c r="I161" s="54">
        <f t="shared" si="29"/>
        <v>1</v>
      </c>
    </row>
    <row r="162" spans="1:9">
      <c r="A162" s="30"/>
      <c r="B162" s="10" t="s">
        <v>19</v>
      </c>
      <c r="C162" s="10"/>
      <c r="D162" s="11"/>
      <c r="E162" s="32">
        <f>SUM(E156:E161)</f>
        <v>8</v>
      </c>
      <c r="F162" s="55">
        <f>SUM(F156:F161)</f>
        <v>1</v>
      </c>
      <c r="G162" s="12">
        <f t="shared" ref="G162:I162" si="30">SUM(G156:G161)</f>
        <v>-7</v>
      </c>
      <c r="H162" s="12">
        <f t="shared" si="30"/>
        <v>1</v>
      </c>
      <c r="I162" s="32">
        <f t="shared" si="30"/>
        <v>6</v>
      </c>
    </row>
    <row r="163" spans="1:9" ht="29.25" customHeight="1">
      <c r="A163" s="188" t="s">
        <v>294</v>
      </c>
      <c r="B163" s="189"/>
      <c r="C163" s="189"/>
      <c r="D163" s="189"/>
      <c r="E163" s="190"/>
      <c r="F163" s="182" t="s">
        <v>267</v>
      </c>
      <c r="G163" s="183"/>
      <c r="H163" s="183"/>
      <c r="I163" s="184"/>
    </row>
    <row r="164" spans="1:9" ht="16.5" customHeight="1">
      <c r="A164" s="30">
        <v>1</v>
      </c>
      <c r="B164" s="8" t="s">
        <v>81</v>
      </c>
      <c r="C164" s="8">
        <v>1</v>
      </c>
      <c r="D164" s="7"/>
      <c r="E164" s="31">
        <v>1</v>
      </c>
      <c r="F164" s="53">
        <v>1</v>
      </c>
      <c r="G164" s="25">
        <f t="shared" ref="G164:G177" si="31">F164-E164</f>
        <v>0</v>
      </c>
      <c r="H164" s="24">
        <v>1</v>
      </c>
      <c r="I164" s="54"/>
    </row>
    <row r="165" spans="1:9">
      <c r="A165" s="30">
        <v>2</v>
      </c>
      <c r="B165" s="8" t="s">
        <v>82</v>
      </c>
      <c r="C165" s="8" t="s">
        <v>83</v>
      </c>
      <c r="D165" s="15">
        <v>3</v>
      </c>
      <c r="E165" s="39">
        <v>2</v>
      </c>
      <c r="F165" s="53">
        <v>2</v>
      </c>
      <c r="G165" s="25">
        <f t="shared" si="31"/>
        <v>0</v>
      </c>
      <c r="H165" s="24">
        <v>1</v>
      </c>
      <c r="I165" s="54"/>
    </row>
    <row r="166" spans="1:9">
      <c r="A166" s="30">
        <v>3</v>
      </c>
      <c r="B166" s="8" t="s">
        <v>82</v>
      </c>
      <c r="C166" s="8" t="s">
        <v>84</v>
      </c>
      <c r="D166" s="7"/>
      <c r="E166" s="31">
        <v>2</v>
      </c>
      <c r="F166" s="53">
        <v>2</v>
      </c>
      <c r="G166" s="25">
        <f t="shared" si="31"/>
        <v>0</v>
      </c>
      <c r="H166" s="24">
        <v>2</v>
      </c>
      <c r="I166" s="54"/>
    </row>
    <row r="167" spans="1:9" ht="15" customHeight="1">
      <c r="A167" s="30">
        <v>4</v>
      </c>
      <c r="B167" s="8" t="s">
        <v>82</v>
      </c>
      <c r="C167" s="8" t="s">
        <v>87</v>
      </c>
      <c r="D167" s="7"/>
      <c r="E167" s="31">
        <v>2</v>
      </c>
      <c r="F167" s="53">
        <v>2</v>
      </c>
      <c r="G167" s="25">
        <f t="shared" si="31"/>
        <v>0</v>
      </c>
      <c r="H167" s="24">
        <v>2</v>
      </c>
      <c r="I167" s="54"/>
    </row>
    <row r="168" spans="1:9">
      <c r="A168" s="30">
        <v>5</v>
      </c>
      <c r="B168" s="8" t="s">
        <v>10</v>
      </c>
      <c r="C168" s="8" t="s">
        <v>20</v>
      </c>
      <c r="D168" s="7"/>
      <c r="E168" s="31">
        <v>1</v>
      </c>
      <c r="F168" s="53">
        <v>1</v>
      </c>
      <c r="G168" s="25">
        <f t="shared" si="31"/>
        <v>0</v>
      </c>
      <c r="H168" s="24"/>
      <c r="I168" s="54">
        <f t="shared" ref="I168:I175" si="32">E168-H168</f>
        <v>1</v>
      </c>
    </row>
    <row r="169" spans="1:9" ht="15.75" customHeight="1">
      <c r="A169" s="30">
        <v>6</v>
      </c>
      <c r="B169" s="8" t="s">
        <v>88</v>
      </c>
      <c r="C169" s="8" t="s">
        <v>115</v>
      </c>
      <c r="D169" s="7">
        <v>3</v>
      </c>
      <c r="E169" s="31">
        <v>3</v>
      </c>
      <c r="F169" s="53">
        <v>3</v>
      </c>
      <c r="G169" s="25">
        <f t="shared" si="31"/>
        <v>0</v>
      </c>
      <c r="H169" s="24">
        <v>3</v>
      </c>
      <c r="I169" s="54"/>
    </row>
    <row r="170" spans="1:9">
      <c r="A170" s="30">
        <v>7</v>
      </c>
      <c r="B170" s="8" t="s">
        <v>88</v>
      </c>
      <c r="C170" s="8" t="s">
        <v>86</v>
      </c>
      <c r="D170" s="7"/>
      <c r="E170" s="31">
        <v>4</v>
      </c>
      <c r="F170" s="53">
        <v>4</v>
      </c>
      <c r="G170" s="25">
        <f t="shared" si="31"/>
        <v>0</v>
      </c>
      <c r="H170" s="24">
        <v>2</v>
      </c>
      <c r="I170" s="54">
        <v>1</v>
      </c>
    </row>
    <row r="171" spans="1:9" ht="16.5" customHeight="1">
      <c r="A171" s="30">
        <v>8</v>
      </c>
      <c r="B171" s="8" t="s">
        <v>88</v>
      </c>
      <c r="C171" s="8" t="s">
        <v>118</v>
      </c>
      <c r="D171" s="7"/>
      <c r="E171" s="31">
        <v>2</v>
      </c>
      <c r="F171" s="53">
        <v>2</v>
      </c>
      <c r="G171" s="25">
        <f t="shared" si="31"/>
        <v>0</v>
      </c>
      <c r="H171" s="24">
        <v>1</v>
      </c>
      <c r="I171" s="54">
        <f t="shared" si="32"/>
        <v>1</v>
      </c>
    </row>
    <row r="172" spans="1:9">
      <c r="A172" s="30">
        <v>9</v>
      </c>
      <c r="B172" s="8" t="s">
        <v>58</v>
      </c>
      <c r="C172" s="8" t="s">
        <v>116</v>
      </c>
      <c r="D172" s="7" t="s">
        <v>85</v>
      </c>
      <c r="E172" s="31">
        <v>1</v>
      </c>
      <c r="F172" s="53">
        <v>2</v>
      </c>
      <c r="G172" s="25">
        <f t="shared" si="31"/>
        <v>1</v>
      </c>
      <c r="H172" s="24"/>
      <c r="I172" s="54">
        <v>1</v>
      </c>
    </row>
    <row r="173" spans="1:9">
      <c r="A173" s="30">
        <v>10</v>
      </c>
      <c r="B173" s="8" t="s">
        <v>58</v>
      </c>
      <c r="C173" s="8" t="s">
        <v>117</v>
      </c>
      <c r="D173" s="7" t="s">
        <v>85</v>
      </c>
      <c r="E173" s="31">
        <v>1</v>
      </c>
      <c r="F173" s="53">
        <v>2</v>
      </c>
      <c r="G173" s="25">
        <f t="shared" si="31"/>
        <v>1</v>
      </c>
      <c r="H173" s="24"/>
      <c r="I173" s="54">
        <v>1</v>
      </c>
    </row>
    <row r="174" spans="1:9">
      <c r="A174" s="30">
        <v>11</v>
      </c>
      <c r="B174" s="8" t="s">
        <v>51</v>
      </c>
      <c r="C174" s="8" t="s">
        <v>119</v>
      </c>
      <c r="D174" s="7"/>
      <c r="E174" s="39">
        <v>5</v>
      </c>
      <c r="F174" s="53"/>
      <c r="G174" s="25">
        <f t="shared" si="31"/>
        <v>-5</v>
      </c>
      <c r="H174" s="24"/>
      <c r="I174" s="54">
        <v>2</v>
      </c>
    </row>
    <row r="175" spans="1:9">
      <c r="A175" s="30">
        <v>12</v>
      </c>
      <c r="B175" s="8" t="s">
        <v>18</v>
      </c>
      <c r="C175" s="8" t="s">
        <v>20</v>
      </c>
      <c r="D175" s="7"/>
      <c r="E175" s="31">
        <v>1</v>
      </c>
      <c r="F175" s="53">
        <v>1</v>
      </c>
      <c r="G175" s="25">
        <f t="shared" si="31"/>
        <v>0</v>
      </c>
      <c r="H175" s="24"/>
      <c r="I175" s="54">
        <f t="shared" si="32"/>
        <v>1</v>
      </c>
    </row>
    <row r="176" spans="1:9">
      <c r="A176" s="30">
        <v>13</v>
      </c>
      <c r="B176" s="8" t="s">
        <v>13</v>
      </c>
      <c r="C176" s="8" t="s">
        <v>120</v>
      </c>
      <c r="D176" s="7"/>
      <c r="E176" s="39"/>
      <c r="F176" s="53"/>
      <c r="G176" s="25">
        <f t="shared" si="31"/>
        <v>0</v>
      </c>
      <c r="H176" s="24"/>
      <c r="I176" s="54"/>
    </row>
    <row r="177" spans="1:9">
      <c r="A177" s="30">
        <v>14</v>
      </c>
      <c r="B177" s="8" t="s">
        <v>213</v>
      </c>
      <c r="C177" s="8"/>
      <c r="D177" s="7"/>
      <c r="E177" s="39">
        <v>3</v>
      </c>
      <c r="F177" s="53">
        <v>2.5</v>
      </c>
      <c r="G177" s="25">
        <f t="shared" si="31"/>
        <v>-0.5</v>
      </c>
      <c r="H177" s="24"/>
      <c r="I177" s="54">
        <v>1</v>
      </c>
    </row>
    <row r="178" spans="1:9">
      <c r="A178" s="30"/>
      <c r="B178" s="10" t="s">
        <v>19</v>
      </c>
      <c r="C178" s="10"/>
      <c r="D178" s="11"/>
      <c r="E178" s="32">
        <f>SUM(E164:E177)</f>
        <v>28</v>
      </c>
      <c r="F178" s="55">
        <f t="shared" ref="F178:I178" si="33">SUM(F164:F177)</f>
        <v>24.5</v>
      </c>
      <c r="G178" s="12">
        <f t="shared" si="33"/>
        <v>-3.5</v>
      </c>
      <c r="H178" s="12">
        <f t="shared" si="33"/>
        <v>12</v>
      </c>
      <c r="I178" s="32">
        <f t="shared" si="33"/>
        <v>9</v>
      </c>
    </row>
    <row r="179" spans="1:9" ht="29.25" customHeight="1">
      <c r="A179" s="188" t="s">
        <v>295</v>
      </c>
      <c r="B179" s="189"/>
      <c r="C179" s="189"/>
      <c r="D179" s="189"/>
      <c r="E179" s="190"/>
      <c r="F179" s="194" t="s">
        <v>266</v>
      </c>
      <c r="G179" s="195"/>
      <c r="H179" s="195"/>
      <c r="I179" s="196"/>
    </row>
    <row r="180" spans="1:9" ht="30">
      <c r="A180" s="30">
        <v>1</v>
      </c>
      <c r="B180" s="8" t="s">
        <v>121</v>
      </c>
      <c r="C180" s="8" t="s">
        <v>20</v>
      </c>
      <c r="D180" s="15"/>
      <c r="E180" s="39">
        <v>1</v>
      </c>
      <c r="F180" s="53">
        <v>1</v>
      </c>
      <c r="G180" s="25">
        <f t="shared" ref="G180:G185" si="34">F180-E180</f>
        <v>0</v>
      </c>
      <c r="H180" s="24">
        <v>1</v>
      </c>
      <c r="I180" s="54"/>
    </row>
    <row r="181" spans="1:9">
      <c r="A181" s="30">
        <v>2</v>
      </c>
      <c r="B181" s="8" t="s">
        <v>122</v>
      </c>
      <c r="C181" s="8" t="s">
        <v>83</v>
      </c>
      <c r="D181" s="15">
        <v>3</v>
      </c>
      <c r="E181" s="39">
        <v>3</v>
      </c>
      <c r="F181" s="53">
        <v>1.5</v>
      </c>
      <c r="G181" s="25">
        <f t="shared" si="34"/>
        <v>-1.5</v>
      </c>
      <c r="H181" s="24">
        <v>2</v>
      </c>
      <c r="I181" s="54"/>
    </row>
    <row r="182" spans="1:9">
      <c r="A182" s="30">
        <v>3</v>
      </c>
      <c r="B182" s="8" t="s">
        <v>10</v>
      </c>
      <c r="C182" s="8" t="s">
        <v>20</v>
      </c>
      <c r="D182" s="15"/>
      <c r="E182" s="39"/>
      <c r="F182" s="53"/>
      <c r="G182" s="25">
        <f t="shared" si="34"/>
        <v>0</v>
      </c>
      <c r="H182" s="24"/>
      <c r="I182" s="54"/>
    </row>
    <row r="183" spans="1:9">
      <c r="A183" s="30">
        <v>4</v>
      </c>
      <c r="B183" s="8" t="s">
        <v>123</v>
      </c>
      <c r="C183" s="8" t="s">
        <v>229</v>
      </c>
      <c r="D183" s="15">
        <v>3</v>
      </c>
      <c r="E183" s="39">
        <v>3</v>
      </c>
      <c r="F183" s="53">
        <v>2.5</v>
      </c>
      <c r="G183" s="25">
        <f t="shared" si="34"/>
        <v>-0.5</v>
      </c>
      <c r="H183" s="24">
        <v>1</v>
      </c>
      <c r="I183" s="54"/>
    </row>
    <row r="184" spans="1:9">
      <c r="A184" s="30">
        <v>5</v>
      </c>
      <c r="B184" s="8" t="s">
        <v>13</v>
      </c>
      <c r="C184" s="8" t="s">
        <v>124</v>
      </c>
      <c r="D184" s="7">
        <v>3</v>
      </c>
      <c r="E184" s="39"/>
      <c r="F184" s="53"/>
      <c r="G184" s="25">
        <f t="shared" si="34"/>
        <v>0</v>
      </c>
      <c r="H184" s="24"/>
      <c r="I184" s="54"/>
    </row>
    <row r="185" spans="1:9">
      <c r="A185" s="30">
        <v>6</v>
      </c>
      <c r="B185" s="8" t="s">
        <v>213</v>
      </c>
      <c r="C185" s="8"/>
      <c r="D185" s="7"/>
      <c r="E185" s="39">
        <v>1.5</v>
      </c>
      <c r="F185" s="53">
        <v>1</v>
      </c>
      <c r="G185" s="25">
        <f t="shared" si="34"/>
        <v>-0.5</v>
      </c>
      <c r="H185" s="24">
        <v>1</v>
      </c>
      <c r="I185" s="54"/>
    </row>
    <row r="186" spans="1:9">
      <c r="A186" s="30"/>
      <c r="B186" s="10" t="s">
        <v>19</v>
      </c>
      <c r="C186" s="10"/>
      <c r="D186" s="11"/>
      <c r="E186" s="32">
        <f>SUM(E180:E185)</f>
        <v>8.5</v>
      </c>
      <c r="F186" s="55">
        <f>SUM(F180:F185)</f>
        <v>6</v>
      </c>
      <c r="G186" s="12">
        <f t="shared" ref="G186:I186" si="35">SUM(G180:G185)</f>
        <v>-2.5</v>
      </c>
      <c r="H186" s="12">
        <f t="shared" si="35"/>
        <v>5</v>
      </c>
      <c r="I186" s="32">
        <f t="shared" si="35"/>
        <v>0</v>
      </c>
    </row>
    <row r="187" spans="1:9" ht="30.75" customHeight="1">
      <c r="A187" s="188" t="s">
        <v>296</v>
      </c>
      <c r="B187" s="189"/>
      <c r="C187" s="189"/>
      <c r="D187" s="189"/>
      <c r="E187" s="190"/>
      <c r="F187" s="194" t="s">
        <v>265</v>
      </c>
      <c r="G187" s="195"/>
      <c r="H187" s="195"/>
      <c r="I187" s="196"/>
    </row>
    <row r="188" spans="1:9" ht="30">
      <c r="A188" s="30">
        <v>1</v>
      </c>
      <c r="B188" s="8" t="s">
        <v>205</v>
      </c>
      <c r="C188" s="8" t="s">
        <v>206</v>
      </c>
      <c r="D188" s="15"/>
      <c r="E188" s="43">
        <v>1</v>
      </c>
      <c r="F188" s="53">
        <v>1</v>
      </c>
      <c r="G188" s="25">
        <f t="shared" ref="G188:G194" si="36">F188-E188</f>
        <v>0</v>
      </c>
      <c r="H188" s="24">
        <v>1</v>
      </c>
      <c r="I188" s="54"/>
    </row>
    <row r="189" spans="1:9" ht="30">
      <c r="A189" s="30">
        <v>2</v>
      </c>
      <c r="B189" s="8" t="s">
        <v>207</v>
      </c>
      <c r="C189" s="8" t="s">
        <v>208</v>
      </c>
      <c r="D189" s="15">
        <v>1</v>
      </c>
      <c r="E189" s="43">
        <v>1</v>
      </c>
      <c r="F189" s="53"/>
      <c r="G189" s="25">
        <f t="shared" si="36"/>
        <v>-1</v>
      </c>
      <c r="H189" s="24"/>
      <c r="I189" s="54"/>
    </row>
    <row r="190" spans="1:9" ht="30">
      <c r="A190" s="30">
        <v>3</v>
      </c>
      <c r="B190" s="8" t="s">
        <v>207</v>
      </c>
      <c r="C190" s="8" t="s">
        <v>209</v>
      </c>
      <c r="D190" s="15">
        <v>1</v>
      </c>
      <c r="E190" s="43">
        <v>1</v>
      </c>
      <c r="F190" s="53">
        <v>1</v>
      </c>
      <c r="G190" s="25">
        <f t="shared" si="36"/>
        <v>0</v>
      </c>
      <c r="H190" s="24"/>
      <c r="I190" s="54"/>
    </row>
    <row r="191" spans="1:9" ht="30">
      <c r="A191" s="30">
        <v>4</v>
      </c>
      <c r="B191" s="8" t="s">
        <v>207</v>
      </c>
      <c r="C191" s="8" t="s">
        <v>210</v>
      </c>
      <c r="D191" s="15">
        <v>1</v>
      </c>
      <c r="E191" s="43">
        <v>1</v>
      </c>
      <c r="F191" s="53">
        <v>1</v>
      </c>
      <c r="G191" s="25">
        <f t="shared" si="36"/>
        <v>0</v>
      </c>
      <c r="H191" s="24">
        <v>1</v>
      </c>
      <c r="I191" s="54"/>
    </row>
    <row r="192" spans="1:9">
      <c r="A192" s="30">
        <v>5</v>
      </c>
      <c r="B192" s="8" t="s">
        <v>123</v>
      </c>
      <c r="C192" s="8" t="s">
        <v>211</v>
      </c>
      <c r="D192" s="15">
        <v>3</v>
      </c>
      <c r="E192" s="43">
        <v>3</v>
      </c>
      <c r="F192" s="53">
        <v>3</v>
      </c>
      <c r="G192" s="25">
        <f t="shared" si="36"/>
        <v>0</v>
      </c>
      <c r="H192" s="24">
        <v>2</v>
      </c>
      <c r="I192" s="54"/>
    </row>
    <row r="193" spans="1:9">
      <c r="A193" s="30">
        <v>6</v>
      </c>
      <c r="B193" s="8" t="s">
        <v>13</v>
      </c>
      <c r="C193" s="8" t="s">
        <v>211</v>
      </c>
      <c r="D193" s="15">
        <v>3</v>
      </c>
      <c r="E193" s="43"/>
      <c r="F193" s="53"/>
      <c r="G193" s="25">
        <f t="shared" si="36"/>
        <v>0</v>
      </c>
      <c r="H193" s="24"/>
      <c r="I193" s="54"/>
    </row>
    <row r="194" spans="1:9">
      <c r="A194" s="30">
        <v>7</v>
      </c>
      <c r="B194" s="8" t="s">
        <v>213</v>
      </c>
      <c r="C194" s="8"/>
      <c r="D194" s="15"/>
      <c r="E194" s="43">
        <v>3</v>
      </c>
      <c r="F194" s="53">
        <v>1.5</v>
      </c>
      <c r="G194" s="25">
        <f t="shared" si="36"/>
        <v>-1.5</v>
      </c>
      <c r="H194" s="24">
        <v>1</v>
      </c>
      <c r="I194" s="54"/>
    </row>
    <row r="195" spans="1:9">
      <c r="A195" s="30"/>
      <c r="B195" s="10" t="s">
        <v>19</v>
      </c>
      <c r="C195" s="10"/>
      <c r="D195" s="11"/>
      <c r="E195" s="32">
        <f>SUM(E188:E194)</f>
        <v>10</v>
      </c>
      <c r="F195" s="55">
        <f>SUM(F188:F194)</f>
        <v>7.5</v>
      </c>
      <c r="G195" s="12">
        <f t="shared" ref="G195:I195" si="37">SUM(G188:G194)</f>
        <v>-2.5</v>
      </c>
      <c r="H195" s="12">
        <f t="shared" si="37"/>
        <v>5</v>
      </c>
      <c r="I195" s="32">
        <f t="shared" si="37"/>
        <v>0</v>
      </c>
    </row>
    <row r="196" spans="1:9">
      <c r="A196" s="33"/>
      <c r="B196" s="20"/>
      <c r="C196" s="20"/>
      <c r="D196" s="21"/>
      <c r="E196" s="34"/>
      <c r="F196" s="53"/>
      <c r="G196" s="25"/>
      <c r="H196" s="24"/>
      <c r="I196" s="52"/>
    </row>
    <row r="197" spans="1:9" ht="29.25" customHeight="1">
      <c r="A197" s="188" t="s">
        <v>297</v>
      </c>
      <c r="B197" s="189"/>
      <c r="C197" s="189"/>
      <c r="D197" s="189"/>
      <c r="E197" s="190"/>
      <c r="F197" s="182" t="s">
        <v>264</v>
      </c>
      <c r="G197" s="183"/>
      <c r="H197" s="183"/>
      <c r="I197" s="184"/>
    </row>
    <row r="198" spans="1:9" ht="30">
      <c r="A198" s="30">
        <v>1</v>
      </c>
      <c r="B198" s="8" t="s">
        <v>131</v>
      </c>
      <c r="C198" s="8" t="s">
        <v>125</v>
      </c>
      <c r="D198" s="15"/>
      <c r="E198" s="44">
        <v>1</v>
      </c>
      <c r="F198" s="53">
        <v>1</v>
      </c>
      <c r="G198" s="25">
        <f t="shared" ref="G198:G202" si="38">F198-E198</f>
        <v>0</v>
      </c>
      <c r="H198" s="24">
        <v>1</v>
      </c>
      <c r="I198" s="54"/>
    </row>
    <row r="199" spans="1:9">
      <c r="A199" s="30">
        <v>2</v>
      </c>
      <c r="B199" s="8" t="s">
        <v>126</v>
      </c>
      <c r="C199" s="8" t="s">
        <v>127</v>
      </c>
      <c r="D199" s="15">
        <v>19700</v>
      </c>
      <c r="E199" s="39">
        <v>4</v>
      </c>
      <c r="F199" s="53">
        <v>3</v>
      </c>
      <c r="G199" s="25">
        <f t="shared" si="38"/>
        <v>-1</v>
      </c>
      <c r="H199" s="24">
        <v>1</v>
      </c>
      <c r="I199" s="54">
        <v>1</v>
      </c>
    </row>
    <row r="200" spans="1:9">
      <c r="A200" s="30">
        <v>3</v>
      </c>
      <c r="B200" s="8" t="s">
        <v>46</v>
      </c>
      <c r="C200" s="8" t="s">
        <v>128</v>
      </c>
      <c r="D200" s="15">
        <v>5</v>
      </c>
      <c r="E200" s="39">
        <v>7.5</v>
      </c>
      <c r="F200" s="53">
        <v>6</v>
      </c>
      <c r="G200" s="25">
        <f t="shared" si="38"/>
        <v>-1.5</v>
      </c>
      <c r="H200" s="24">
        <v>2</v>
      </c>
      <c r="I200" s="54">
        <v>1</v>
      </c>
    </row>
    <row r="201" spans="1:9">
      <c r="A201" s="30">
        <v>4</v>
      </c>
      <c r="B201" s="8" t="s">
        <v>51</v>
      </c>
      <c r="C201" s="8" t="s">
        <v>129</v>
      </c>
      <c r="D201" s="15">
        <v>5</v>
      </c>
      <c r="E201" s="39">
        <v>1.25</v>
      </c>
      <c r="F201" s="53"/>
      <c r="G201" s="25">
        <f t="shared" si="38"/>
        <v>-1.25</v>
      </c>
      <c r="H201" s="24"/>
      <c r="I201" s="54">
        <v>1</v>
      </c>
    </row>
    <row r="202" spans="1:9">
      <c r="A202" s="30">
        <v>6</v>
      </c>
      <c r="B202" s="8" t="s">
        <v>13</v>
      </c>
      <c r="C202" s="8" t="s">
        <v>130</v>
      </c>
      <c r="D202" s="15">
        <v>5</v>
      </c>
      <c r="E202" s="39">
        <v>2.5</v>
      </c>
      <c r="F202" s="53">
        <v>1</v>
      </c>
      <c r="G202" s="25">
        <f t="shared" si="38"/>
        <v>-1.5</v>
      </c>
      <c r="H202" s="24"/>
      <c r="I202" s="54">
        <v>2</v>
      </c>
    </row>
    <row r="203" spans="1:9">
      <c r="A203" s="30"/>
      <c r="B203" s="10" t="s">
        <v>19</v>
      </c>
      <c r="C203" s="10"/>
      <c r="D203" s="11"/>
      <c r="E203" s="32">
        <f>SUM(E198:E202)</f>
        <v>16.25</v>
      </c>
      <c r="F203" s="55">
        <f t="shared" ref="F203:I203" si="39">SUM(F198:F202)</f>
        <v>11</v>
      </c>
      <c r="G203" s="12">
        <f t="shared" si="39"/>
        <v>-5.25</v>
      </c>
      <c r="H203" s="12">
        <f t="shared" si="39"/>
        <v>4</v>
      </c>
      <c r="I203" s="32">
        <f t="shared" si="39"/>
        <v>5</v>
      </c>
    </row>
    <row r="204" spans="1:9" ht="28.5" customHeight="1">
      <c r="A204" s="188" t="s">
        <v>298</v>
      </c>
      <c r="B204" s="189"/>
      <c r="C204" s="189"/>
      <c r="D204" s="189"/>
      <c r="E204" s="190"/>
      <c r="F204" s="182" t="s">
        <v>268</v>
      </c>
      <c r="G204" s="183"/>
      <c r="H204" s="183"/>
      <c r="I204" s="184"/>
    </row>
    <row r="205" spans="1:9" ht="30">
      <c r="A205" s="30">
        <v>1</v>
      </c>
      <c r="B205" s="8" t="s">
        <v>132</v>
      </c>
      <c r="C205" s="8" t="s">
        <v>20</v>
      </c>
      <c r="D205" s="15"/>
      <c r="E205" s="42">
        <v>1</v>
      </c>
      <c r="F205" s="53">
        <v>1</v>
      </c>
      <c r="G205" s="25">
        <f t="shared" ref="G205:G212" si="40">F205-E205</f>
        <v>0</v>
      </c>
      <c r="H205" s="24">
        <v>1</v>
      </c>
      <c r="I205" s="54"/>
    </row>
    <row r="206" spans="1:9" ht="30">
      <c r="A206" s="30">
        <v>2</v>
      </c>
      <c r="B206" s="8" t="s">
        <v>134</v>
      </c>
      <c r="C206" s="8" t="s">
        <v>133</v>
      </c>
      <c r="D206" s="15">
        <v>125</v>
      </c>
      <c r="E206" s="42">
        <v>1</v>
      </c>
      <c r="F206" s="53">
        <v>0.25</v>
      </c>
      <c r="G206" s="25">
        <f t="shared" si="40"/>
        <v>-0.75</v>
      </c>
      <c r="H206" s="24"/>
      <c r="I206" s="54">
        <f t="shared" ref="I206:I211" si="41">E206-H206</f>
        <v>1</v>
      </c>
    </row>
    <row r="207" spans="1:9" ht="30">
      <c r="A207" s="30">
        <v>3</v>
      </c>
      <c r="B207" s="8" t="s">
        <v>135</v>
      </c>
      <c r="C207" s="8" t="s">
        <v>133</v>
      </c>
      <c r="D207" s="15">
        <v>10</v>
      </c>
      <c r="E207" s="42"/>
      <c r="F207" s="53"/>
      <c r="G207" s="25">
        <f t="shared" si="40"/>
        <v>0</v>
      </c>
      <c r="H207" s="24"/>
      <c r="I207" s="54"/>
    </row>
    <row r="208" spans="1:9" ht="30">
      <c r="A208" s="30">
        <v>4</v>
      </c>
      <c r="B208" s="8" t="s">
        <v>136</v>
      </c>
      <c r="C208" s="8" t="s">
        <v>133</v>
      </c>
      <c r="D208" s="15"/>
      <c r="E208" s="42">
        <v>1</v>
      </c>
      <c r="F208" s="53">
        <v>1</v>
      </c>
      <c r="G208" s="25">
        <f t="shared" si="40"/>
        <v>0</v>
      </c>
      <c r="H208" s="24"/>
      <c r="I208" s="54"/>
    </row>
    <row r="209" spans="1:10" ht="30">
      <c r="A209" s="30">
        <v>5</v>
      </c>
      <c r="B209" s="8" t="s">
        <v>134</v>
      </c>
      <c r="C209" s="8" t="s">
        <v>137</v>
      </c>
      <c r="D209" s="15">
        <v>115</v>
      </c>
      <c r="E209" s="42"/>
      <c r="F209" s="53"/>
      <c r="G209" s="25">
        <f t="shared" si="40"/>
        <v>0</v>
      </c>
      <c r="H209" s="24"/>
      <c r="I209" s="54"/>
    </row>
    <row r="210" spans="1:10">
      <c r="A210" s="30">
        <v>6</v>
      </c>
      <c r="B210" s="8" t="s">
        <v>46</v>
      </c>
      <c r="C210" s="8" t="s">
        <v>138</v>
      </c>
      <c r="D210" s="15">
        <v>7.75</v>
      </c>
      <c r="E210" s="39">
        <v>4</v>
      </c>
      <c r="F210" s="53">
        <v>5.75</v>
      </c>
      <c r="G210" s="25">
        <f t="shared" si="40"/>
        <v>1.75</v>
      </c>
      <c r="H210" s="24">
        <v>3</v>
      </c>
      <c r="I210" s="54">
        <v>1</v>
      </c>
    </row>
    <row r="211" spans="1:10">
      <c r="A211" s="30">
        <v>7</v>
      </c>
      <c r="B211" s="8" t="s">
        <v>18</v>
      </c>
      <c r="C211" s="8">
        <v>1</v>
      </c>
      <c r="D211" s="7"/>
      <c r="E211" s="39">
        <v>1</v>
      </c>
      <c r="F211" s="53"/>
      <c r="G211" s="25">
        <f t="shared" si="40"/>
        <v>-1</v>
      </c>
      <c r="H211" s="24"/>
      <c r="I211" s="54">
        <f t="shared" si="41"/>
        <v>1</v>
      </c>
    </row>
    <row r="212" spans="1:10">
      <c r="A212" s="30">
        <v>8</v>
      </c>
      <c r="B212" s="8" t="s">
        <v>13</v>
      </c>
      <c r="C212" s="8" t="s">
        <v>139</v>
      </c>
      <c r="D212" s="7">
        <v>7.75</v>
      </c>
      <c r="E212" s="39">
        <v>3</v>
      </c>
      <c r="F212" s="53">
        <v>2</v>
      </c>
      <c r="G212" s="25">
        <f t="shared" si="40"/>
        <v>-1</v>
      </c>
      <c r="H212" s="24">
        <v>1</v>
      </c>
      <c r="I212" s="54">
        <v>1</v>
      </c>
    </row>
    <row r="213" spans="1:10">
      <c r="A213" s="30"/>
      <c r="B213" s="10" t="s">
        <v>19</v>
      </c>
      <c r="C213" s="10"/>
      <c r="D213" s="11"/>
      <c r="E213" s="32">
        <f>SUM(E205:E212)</f>
        <v>11</v>
      </c>
      <c r="F213" s="55">
        <f t="shared" ref="F213:I213" si="42">SUM(F205:F212)</f>
        <v>10</v>
      </c>
      <c r="G213" s="12">
        <f t="shared" si="42"/>
        <v>-1</v>
      </c>
      <c r="H213" s="12">
        <f t="shared" si="42"/>
        <v>5</v>
      </c>
      <c r="I213" s="32">
        <f t="shared" si="42"/>
        <v>4</v>
      </c>
    </row>
    <row r="214" spans="1:10" ht="32.25" customHeight="1">
      <c r="A214" s="188" t="s">
        <v>366</v>
      </c>
      <c r="B214" s="189"/>
      <c r="C214" s="189"/>
      <c r="D214" s="189"/>
      <c r="E214" s="190"/>
      <c r="F214" s="182" t="s">
        <v>269</v>
      </c>
      <c r="G214" s="183"/>
      <c r="H214" s="183"/>
      <c r="I214" s="184"/>
    </row>
    <row r="215" spans="1:10" ht="30">
      <c r="A215" s="30">
        <v>1</v>
      </c>
      <c r="B215" s="8" t="s">
        <v>132</v>
      </c>
      <c r="C215" s="8" t="s">
        <v>20</v>
      </c>
      <c r="D215" s="15"/>
      <c r="E215" s="44">
        <v>1</v>
      </c>
      <c r="F215" s="53">
        <v>1</v>
      </c>
      <c r="G215" s="25">
        <f t="shared" ref="G215:G218" si="43">F215-E215</f>
        <v>0</v>
      </c>
      <c r="H215" s="24">
        <v>1</v>
      </c>
      <c r="I215" s="54"/>
    </row>
    <row r="216" spans="1:10" ht="30">
      <c r="A216" s="30">
        <v>2</v>
      </c>
      <c r="B216" s="8" t="s">
        <v>140</v>
      </c>
      <c r="C216" s="8" t="s">
        <v>141</v>
      </c>
      <c r="D216" s="15">
        <v>27</v>
      </c>
      <c r="E216" s="39">
        <v>1</v>
      </c>
      <c r="F216" s="53"/>
      <c r="G216" s="25">
        <f t="shared" si="43"/>
        <v>-1</v>
      </c>
      <c r="H216" s="24"/>
      <c r="I216" s="54">
        <f t="shared" ref="I216" si="44">E216-H216</f>
        <v>1</v>
      </c>
    </row>
    <row r="217" spans="1:10" ht="30">
      <c r="A217" s="30">
        <v>3</v>
      </c>
      <c r="B217" s="8" t="s">
        <v>46</v>
      </c>
      <c r="C217" s="8" t="s">
        <v>142</v>
      </c>
      <c r="D217" s="15">
        <v>120</v>
      </c>
      <c r="E217" s="39">
        <v>3</v>
      </c>
      <c r="F217" s="53">
        <v>4</v>
      </c>
      <c r="G217" s="25">
        <f t="shared" si="43"/>
        <v>1</v>
      </c>
      <c r="H217" s="24">
        <v>2</v>
      </c>
      <c r="I217" s="54">
        <v>1</v>
      </c>
    </row>
    <row r="218" spans="1:10">
      <c r="A218" s="30">
        <v>4</v>
      </c>
      <c r="B218" s="8" t="s">
        <v>13</v>
      </c>
      <c r="C218" s="8" t="s">
        <v>143</v>
      </c>
      <c r="D218" s="15"/>
      <c r="E218" s="39">
        <v>1</v>
      </c>
      <c r="F218" s="53">
        <v>1</v>
      </c>
      <c r="G218" s="25">
        <f t="shared" si="43"/>
        <v>0</v>
      </c>
      <c r="H218" s="24"/>
      <c r="I218" s="54"/>
    </row>
    <row r="219" spans="1:10">
      <c r="A219" s="30"/>
      <c r="B219" s="10" t="s">
        <v>19</v>
      </c>
      <c r="C219" s="10"/>
      <c r="D219" s="11"/>
      <c r="E219" s="32">
        <f>SUM(E215:E218)</f>
        <v>6</v>
      </c>
      <c r="F219" s="55">
        <f t="shared" ref="F219:I219" si="45">SUM(F215:F218)</f>
        <v>6</v>
      </c>
      <c r="G219" s="12">
        <f t="shared" si="45"/>
        <v>0</v>
      </c>
      <c r="H219" s="12">
        <f t="shared" si="45"/>
        <v>3</v>
      </c>
      <c r="I219" s="32">
        <f t="shared" si="45"/>
        <v>2</v>
      </c>
    </row>
    <row r="220" spans="1:10" ht="30.75" customHeight="1">
      <c r="A220" s="188" t="s">
        <v>299</v>
      </c>
      <c r="B220" s="189"/>
      <c r="C220" s="189"/>
      <c r="D220" s="189"/>
      <c r="E220" s="190"/>
      <c r="F220" s="182" t="s">
        <v>270</v>
      </c>
      <c r="G220" s="183"/>
      <c r="H220" s="183"/>
      <c r="I220" s="184"/>
    </row>
    <row r="221" spans="1:10">
      <c r="A221" s="30">
        <v>1</v>
      </c>
      <c r="B221" s="8" t="s">
        <v>144</v>
      </c>
      <c r="C221" s="8" t="s">
        <v>145</v>
      </c>
      <c r="D221" s="15">
        <v>125</v>
      </c>
      <c r="E221" s="39">
        <v>0.25</v>
      </c>
      <c r="F221" s="53">
        <v>0.25</v>
      </c>
      <c r="G221" s="25">
        <f t="shared" ref="G221:G224" si="46">F221-E221</f>
        <v>0</v>
      </c>
      <c r="H221" s="24"/>
      <c r="I221" s="54"/>
    </row>
    <row r="222" spans="1:10" ht="17.25" customHeight="1">
      <c r="A222" s="30">
        <v>2</v>
      </c>
      <c r="B222" s="8" t="s">
        <v>123</v>
      </c>
      <c r="C222" s="8" t="s">
        <v>146</v>
      </c>
      <c r="D222" s="15"/>
      <c r="E222" s="39">
        <v>1</v>
      </c>
      <c r="F222" s="53">
        <v>0.5</v>
      </c>
      <c r="G222" s="25">
        <f t="shared" si="46"/>
        <v>-0.5</v>
      </c>
      <c r="H222" s="24"/>
      <c r="I222" s="54"/>
    </row>
    <row r="223" spans="1:10" ht="15.75" customHeight="1">
      <c r="A223" s="30">
        <v>3</v>
      </c>
      <c r="B223" s="8" t="s">
        <v>13</v>
      </c>
      <c r="C223" s="8" t="s">
        <v>146</v>
      </c>
      <c r="D223" s="15">
        <v>1</v>
      </c>
      <c r="E223" s="39"/>
      <c r="F223" s="53"/>
      <c r="G223" s="25">
        <f t="shared" ref="G223" si="47">F223-E223</f>
        <v>0</v>
      </c>
      <c r="H223" s="24"/>
      <c r="I223" s="54"/>
      <c r="J223" s="153"/>
    </row>
    <row r="224" spans="1:10" ht="15.75" customHeight="1">
      <c r="A224" s="30">
        <v>3</v>
      </c>
      <c r="B224" s="8" t="s">
        <v>435</v>
      </c>
      <c r="C224" s="8"/>
      <c r="D224" s="15"/>
      <c r="E224" s="39">
        <v>1</v>
      </c>
      <c r="F224" s="53"/>
      <c r="G224" s="25">
        <f t="shared" si="46"/>
        <v>-1</v>
      </c>
      <c r="H224" s="24"/>
      <c r="I224" s="54"/>
    </row>
    <row r="225" spans="1:9">
      <c r="A225" s="30"/>
      <c r="B225" s="10" t="s">
        <v>19</v>
      </c>
      <c r="C225" s="10"/>
      <c r="D225" s="11"/>
      <c r="E225" s="32">
        <f>SUM(E221:E224)</f>
        <v>2.25</v>
      </c>
      <c r="F225" s="55">
        <f t="shared" ref="F225:I225" si="48">SUM(F221:F224)</f>
        <v>0.75</v>
      </c>
      <c r="G225" s="12">
        <f t="shared" si="48"/>
        <v>-1.5</v>
      </c>
      <c r="H225" s="12">
        <f t="shared" si="48"/>
        <v>0</v>
      </c>
      <c r="I225" s="32">
        <f t="shared" si="48"/>
        <v>0</v>
      </c>
    </row>
    <row r="226" spans="1:9">
      <c r="A226" s="33"/>
      <c r="B226" s="20"/>
      <c r="C226" s="20"/>
      <c r="D226" s="21"/>
      <c r="E226" s="34"/>
      <c r="F226" s="53"/>
      <c r="G226" s="25"/>
      <c r="H226" s="24"/>
      <c r="I226" s="52"/>
    </row>
    <row r="227" spans="1:9" ht="30.75" customHeight="1">
      <c r="A227" s="188" t="s">
        <v>300</v>
      </c>
      <c r="B227" s="189"/>
      <c r="C227" s="189"/>
      <c r="D227" s="189"/>
      <c r="E227" s="190"/>
      <c r="F227" s="207" t="s">
        <v>272</v>
      </c>
      <c r="G227" s="208"/>
      <c r="H227" s="208"/>
      <c r="I227" s="209"/>
    </row>
    <row r="228" spans="1:9" ht="15.75" customHeight="1">
      <c r="A228" s="30">
        <v>1</v>
      </c>
      <c r="B228" s="8" t="s">
        <v>230</v>
      </c>
      <c r="C228" s="8">
        <v>1</v>
      </c>
      <c r="D228" s="15"/>
      <c r="E228" s="39">
        <v>1</v>
      </c>
      <c r="F228" s="53"/>
      <c r="G228" s="25">
        <f t="shared" ref="G228:G234" si="49">F228-E228</f>
        <v>-1</v>
      </c>
      <c r="H228" s="24"/>
      <c r="I228" s="54">
        <f t="shared" ref="I228" si="50">E228-H228</f>
        <v>1</v>
      </c>
    </row>
    <row r="229" spans="1:9">
      <c r="A229" s="30">
        <v>2</v>
      </c>
      <c r="B229" s="8" t="s">
        <v>147</v>
      </c>
      <c r="C229" s="8" t="s">
        <v>148</v>
      </c>
      <c r="D229" s="15">
        <v>467.8</v>
      </c>
      <c r="E229" s="39">
        <v>1.25</v>
      </c>
      <c r="F229" s="53">
        <v>1.25</v>
      </c>
      <c r="G229" s="25">
        <f t="shared" si="49"/>
        <v>0</v>
      </c>
      <c r="H229" s="24"/>
      <c r="I229" s="54"/>
    </row>
    <row r="230" spans="1:9">
      <c r="A230" s="30">
        <v>3</v>
      </c>
      <c r="B230" s="8" t="s">
        <v>149</v>
      </c>
      <c r="C230" s="8" t="s">
        <v>150</v>
      </c>
      <c r="D230" s="15">
        <v>467.8</v>
      </c>
      <c r="E230" s="39">
        <v>0.5</v>
      </c>
      <c r="F230" s="53">
        <v>0.75</v>
      </c>
      <c r="G230" s="25">
        <f t="shared" si="49"/>
        <v>0.25</v>
      </c>
      <c r="H230" s="24">
        <v>1</v>
      </c>
      <c r="I230" s="54"/>
    </row>
    <row r="231" spans="1:9">
      <c r="A231" s="30">
        <v>4</v>
      </c>
      <c r="B231" s="8" t="s">
        <v>149</v>
      </c>
      <c r="C231" s="8" t="s">
        <v>151</v>
      </c>
      <c r="D231" s="15">
        <v>3800</v>
      </c>
      <c r="E231" s="39">
        <v>1.25</v>
      </c>
      <c r="F231" s="53">
        <v>1</v>
      </c>
      <c r="G231" s="25">
        <f t="shared" si="49"/>
        <v>-0.25</v>
      </c>
      <c r="H231" s="24"/>
      <c r="I231" s="54"/>
    </row>
    <row r="232" spans="1:9" ht="15.75" customHeight="1">
      <c r="A232" s="30">
        <v>5</v>
      </c>
      <c r="B232" s="8" t="s">
        <v>60</v>
      </c>
      <c r="C232" s="8" t="s">
        <v>152</v>
      </c>
      <c r="D232" s="15">
        <v>467.8</v>
      </c>
      <c r="E232" s="39">
        <v>2.25</v>
      </c>
      <c r="F232" s="53">
        <v>2</v>
      </c>
      <c r="G232" s="25">
        <f t="shared" si="49"/>
        <v>-0.25</v>
      </c>
      <c r="H232" s="24">
        <v>2</v>
      </c>
      <c r="I232" s="54"/>
    </row>
    <row r="233" spans="1:9" ht="15.75" customHeight="1">
      <c r="A233" s="30">
        <v>6</v>
      </c>
      <c r="B233" s="8" t="s">
        <v>60</v>
      </c>
      <c r="C233" s="8" t="s">
        <v>153</v>
      </c>
      <c r="D233" s="15">
        <v>467.8</v>
      </c>
      <c r="E233" s="39">
        <v>1</v>
      </c>
      <c r="F233" s="53">
        <v>1</v>
      </c>
      <c r="G233" s="25">
        <f t="shared" si="49"/>
        <v>0</v>
      </c>
      <c r="H233" s="24">
        <v>2</v>
      </c>
      <c r="I233" s="54"/>
    </row>
    <row r="234" spans="1:9" ht="15.75" customHeight="1">
      <c r="A234" s="30">
        <v>7</v>
      </c>
      <c r="B234" s="8" t="s">
        <v>60</v>
      </c>
      <c r="C234" s="8" t="s">
        <v>154</v>
      </c>
      <c r="D234" s="15">
        <v>4800</v>
      </c>
      <c r="E234" s="39">
        <v>4</v>
      </c>
      <c r="F234" s="53">
        <v>2.5</v>
      </c>
      <c r="G234" s="25">
        <f t="shared" si="49"/>
        <v>-1.5</v>
      </c>
      <c r="H234" s="24">
        <v>2</v>
      </c>
      <c r="I234" s="54"/>
    </row>
    <row r="235" spans="1:9">
      <c r="A235" s="30"/>
      <c r="B235" s="10" t="s">
        <v>19</v>
      </c>
      <c r="C235" s="10"/>
      <c r="D235" s="11"/>
      <c r="E235" s="32">
        <f>SUM(E228:E234)</f>
        <v>11.25</v>
      </c>
      <c r="F235" s="55">
        <f t="shared" ref="F235:I235" si="51">SUM(F228:F234)</f>
        <v>8.5</v>
      </c>
      <c r="G235" s="12">
        <f t="shared" si="51"/>
        <v>-2.75</v>
      </c>
      <c r="H235" s="12">
        <f t="shared" si="51"/>
        <v>7</v>
      </c>
      <c r="I235" s="32">
        <f t="shared" si="51"/>
        <v>1</v>
      </c>
    </row>
    <row r="236" spans="1:9" ht="29.25" customHeight="1">
      <c r="A236" s="188" t="s">
        <v>301</v>
      </c>
      <c r="B236" s="189"/>
      <c r="C236" s="189"/>
      <c r="D236" s="189"/>
      <c r="E236" s="190"/>
      <c r="F236" s="194" t="s">
        <v>273</v>
      </c>
      <c r="G236" s="195"/>
      <c r="H236" s="195"/>
      <c r="I236" s="196"/>
    </row>
    <row r="237" spans="1:9">
      <c r="A237" s="30">
        <v>1</v>
      </c>
      <c r="B237" s="8" t="s">
        <v>155</v>
      </c>
      <c r="C237" s="8">
        <v>1</v>
      </c>
      <c r="D237" s="7"/>
      <c r="E237" s="31">
        <v>1</v>
      </c>
      <c r="F237" s="53">
        <v>1</v>
      </c>
      <c r="G237" s="25">
        <f t="shared" ref="G237:G244" si="52">F237-E237</f>
        <v>0</v>
      </c>
      <c r="H237" s="24">
        <v>1</v>
      </c>
      <c r="I237" s="54"/>
    </row>
    <row r="238" spans="1:9">
      <c r="A238" s="30">
        <v>2</v>
      </c>
      <c r="B238" s="8" t="s">
        <v>156</v>
      </c>
      <c r="C238" s="8">
        <v>1</v>
      </c>
      <c r="D238" s="7"/>
      <c r="E238" s="31">
        <v>1</v>
      </c>
      <c r="F238" s="53">
        <v>1</v>
      </c>
      <c r="G238" s="25">
        <f t="shared" si="52"/>
        <v>0</v>
      </c>
      <c r="H238" s="24">
        <v>1</v>
      </c>
      <c r="I238" s="54"/>
    </row>
    <row r="239" spans="1:9">
      <c r="A239" s="30">
        <v>3</v>
      </c>
      <c r="B239" s="8" t="s">
        <v>244</v>
      </c>
      <c r="C239" s="8">
        <v>1</v>
      </c>
      <c r="D239" s="7"/>
      <c r="E239" s="31">
        <v>1</v>
      </c>
      <c r="F239" s="53">
        <v>1</v>
      </c>
      <c r="G239" s="25">
        <f t="shared" si="52"/>
        <v>0</v>
      </c>
      <c r="H239" s="24"/>
      <c r="I239" s="54"/>
    </row>
    <row r="240" spans="1:9">
      <c r="A240" s="30">
        <v>4</v>
      </c>
      <c r="B240" s="8" t="s">
        <v>275</v>
      </c>
      <c r="C240" s="8"/>
      <c r="D240" s="7"/>
      <c r="E240" s="31"/>
      <c r="F240" s="53">
        <v>0.5</v>
      </c>
      <c r="G240" s="25">
        <f t="shared" si="52"/>
        <v>0.5</v>
      </c>
      <c r="H240" s="24"/>
      <c r="I240" s="54"/>
    </row>
    <row r="241" spans="1:9">
      <c r="A241" s="30">
        <v>5</v>
      </c>
      <c r="B241" s="8" t="s">
        <v>157</v>
      </c>
      <c r="C241" s="8">
        <v>1</v>
      </c>
      <c r="D241" s="7"/>
      <c r="E241" s="31">
        <v>1</v>
      </c>
      <c r="F241" s="53">
        <v>1</v>
      </c>
      <c r="G241" s="25">
        <f t="shared" si="52"/>
        <v>0</v>
      </c>
      <c r="H241" s="24">
        <v>1</v>
      </c>
      <c r="I241" s="54"/>
    </row>
    <row r="242" spans="1:9">
      <c r="A242" s="30">
        <v>6</v>
      </c>
      <c r="B242" s="8" t="s">
        <v>1</v>
      </c>
      <c r="C242" s="8"/>
      <c r="D242" s="7"/>
      <c r="E242" s="31">
        <v>2</v>
      </c>
      <c r="F242" s="53">
        <v>1</v>
      </c>
      <c r="G242" s="25">
        <f t="shared" si="52"/>
        <v>-1</v>
      </c>
      <c r="H242" s="24">
        <v>1</v>
      </c>
      <c r="I242" s="54">
        <f t="shared" ref="I242" si="53">E242-H242</f>
        <v>1</v>
      </c>
    </row>
    <row r="243" spans="1:9">
      <c r="A243" s="30">
        <v>7</v>
      </c>
      <c r="B243" s="8" t="s">
        <v>274</v>
      </c>
      <c r="C243" s="8"/>
      <c r="D243" s="7"/>
      <c r="E243" s="31"/>
      <c r="F243" s="53">
        <v>1</v>
      </c>
      <c r="G243" s="25">
        <f t="shared" si="52"/>
        <v>1</v>
      </c>
      <c r="H243" s="24">
        <v>1</v>
      </c>
      <c r="I243" s="54"/>
    </row>
    <row r="244" spans="1:9">
      <c r="A244" s="30">
        <v>8</v>
      </c>
      <c r="B244" s="8" t="s">
        <v>215</v>
      </c>
      <c r="C244" s="8"/>
      <c r="D244" s="7"/>
      <c r="E244" s="31">
        <v>1</v>
      </c>
      <c r="F244" s="53">
        <v>0.5</v>
      </c>
      <c r="G244" s="25">
        <f t="shared" si="52"/>
        <v>-0.5</v>
      </c>
      <c r="H244" s="24">
        <v>1</v>
      </c>
      <c r="I244" s="54"/>
    </row>
    <row r="245" spans="1:9">
      <c r="A245" s="30"/>
      <c r="B245" s="10" t="s">
        <v>19</v>
      </c>
      <c r="C245" s="10"/>
      <c r="D245" s="11"/>
      <c r="E245" s="32">
        <f>SUM(E237:E244)</f>
        <v>7</v>
      </c>
      <c r="F245" s="55">
        <f t="shared" ref="F245:I245" si="54">SUM(F237:F244)</f>
        <v>7</v>
      </c>
      <c r="G245" s="12">
        <f t="shared" si="54"/>
        <v>0</v>
      </c>
      <c r="H245" s="12">
        <f t="shared" si="54"/>
        <v>6</v>
      </c>
      <c r="I245" s="32">
        <f t="shared" si="54"/>
        <v>1</v>
      </c>
    </row>
    <row r="246" spans="1:9" ht="15" customHeight="1">
      <c r="A246" s="188" t="s">
        <v>302</v>
      </c>
      <c r="B246" s="189"/>
      <c r="C246" s="189"/>
      <c r="D246" s="189"/>
      <c r="E246" s="190"/>
      <c r="F246" s="182" t="s">
        <v>276</v>
      </c>
      <c r="G246" s="183"/>
      <c r="H246" s="183"/>
      <c r="I246" s="184"/>
    </row>
    <row r="247" spans="1:9">
      <c r="A247" s="30">
        <v>1</v>
      </c>
      <c r="B247" s="8" t="s">
        <v>123</v>
      </c>
      <c r="C247" s="8"/>
      <c r="D247" s="7"/>
      <c r="E247" s="31">
        <v>3</v>
      </c>
      <c r="F247" s="53">
        <v>2.5</v>
      </c>
      <c r="G247" s="25">
        <f t="shared" ref="G247:G249" si="55">F247-E247</f>
        <v>-0.5</v>
      </c>
      <c r="H247" s="24">
        <v>2</v>
      </c>
      <c r="I247" s="54"/>
    </row>
    <row r="248" spans="1:9">
      <c r="A248" s="30">
        <v>2</v>
      </c>
      <c r="B248" s="8" t="s">
        <v>13</v>
      </c>
      <c r="C248" s="8"/>
      <c r="D248" s="7"/>
      <c r="E248" s="31"/>
      <c r="F248" s="53"/>
      <c r="G248" s="25">
        <f t="shared" si="55"/>
        <v>0</v>
      </c>
      <c r="H248" s="24"/>
      <c r="I248" s="54"/>
    </row>
    <row r="249" spans="1:9">
      <c r="A249" s="30">
        <v>3</v>
      </c>
      <c r="B249" s="8" t="s">
        <v>213</v>
      </c>
      <c r="C249" s="8"/>
      <c r="D249" s="7"/>
      <c r="E249" s="31">
        <v>1.5</v>
      </c>
      <c r="F249" s="53">
        <v>1</v>
      </c>
      <c r="G249" s="25">
        <f t="shared" si="55"/>
        <v>-0.5</v>
      </c>
      <c r="H249" s="24"/>
      <c r="I249" s="54"/>
    </row>
    <row r="250" spans="1:9">
      <c r="A250" s="30"/>
      <c r="B250" s="10" t="s">
        <v>19</v>
      </c>
      <c r="C250" s="10"/>
      <c r="D250" s="11"/>
      <c r="E250" s="32">
        <f>SUM(E247:E249)</f>
        <v>4.5</v>
      </c>
      <c r="F250" s="55">
        <f t="shared" ref="F250:I250" si="56">SUM(F247:F249)</f>
        <v>3.5</v>
      </c>
      <c r="G250" s="12">
        <f t="shared" si="56"/>
        <v>-1</v>
      </c>
      <c r="H250" s="12">
        <f t="shared" si="56"/>
        <v>2</v>
      </c>
      <c r="I250" s="32">
        <f t="shared" si="56"/>
        <v>0</v>
      </c>
    </row>
    <row r="251" spans="1:9" ht="32.25" customHeight="1">
      <c r="A251" s="188" t="s">
        <v>246</v>
      </c>
      <c r="B251" s="189"/>
      <c r="C251" s="189"/>
      <c r="D251" s="189"/>
      <c r="E251" s="190"/>
      <c r="F251" s="182" t="s">
        <v>277</v>
      </c>
      <c r="G251" s="183"/>
      <c r="H251" s="183"/>
      <c r="I251" s="184"/>
    </row>
    <row r="252" spans="1:9">
      <c r="A252" s="30">
        <v>1</v>
      </c>
      <c r="B252" s="8" t="s">
        <v>158</v>
      </c>
      <c r="C252" s="8" t="s">
        <v>169</v>
      </c>
      <c r="D252" s="7"/>
      <c r="E252" s="31">
        <v>1</v>
      </c>
      <c r="F252" s="53">
        <v>1</v>
      </c>
      <c r="G252" s="25">
        <f t="shared" ref="G252:G261" si="57">F252-E252</f>
        <v>0</v>
      </c>
      <c r="H252" s="24">
        <v>1</v>
      </c>
      <c r="I252" s="54"/>
    </row>
    <row r="253" spans="1:9">
      <c r="A253" s="30">
        <v>2</v>
      </c>
      <c r="B253" s="8" t="s">
        <v>159</v>
      </c>
      <c r="C253" s="8" t="s">
        <v>160</v>
      </c>
      <c r="D253" s="7">
        <v>115</v>
      </c>
      <c r="E253" s="31">
        <v>1</v>
      </c>
      <c r="F253" s="53">
        <v>1</v>
      </c>
      <c r="G253" s="25">
        <f t="shared" si="57"/>
        <v>0</v>
      </c>
      <c r="H253" s="24">
        <v>1</v>
      </c>
      <c r="I253" s="54"/>
    </row>
    <row r="254" spans="1:9">
      <c r="A254" s="30">
        <v>3</v>
      </c>
      <c r="B254" s="8" t="s">
        <v>161</v>
      </c>
      <c r="C254" s="8" t="s">
        <v>160</v>
      </c>
      <c r="D254" s="7">
        <v>115</v>
      </c>
      <c r="E254" s="31">
        <v>1</v>
      </c>
      <c r="F254" s="53">
        <v>1</v>
      </c>
      <c r="G254" s="25">
        <f t="shared" si="57"/>
        <v>0</v>
      </c>
      <c r="H254" s="24">
        <v>1</v>
      </c>
      <c r="I254" s="54"/>
    </row>
    <row r="255" spans="1:9">
      <c r="A255" s="30">
        <v>4</v>
      </c>
      <c r="B255" s="8" t="s">
        <v>162</v>
      </c>
      <c r="C255" s="8" t="s">
        <v>163</v>
      </c>
      <c r="D255" s="15">
        <v>415</v>
      </c>
      <c r="E255" s="39">
        <v>2</v>
      </c>
      <c r="F255" s="53">
        <v>1.5</v>
      </c>
      <c r="G255" s="25">
        <f t="shared" si="57"/>
        <v>-0.5</v>
      </c>
      <c r="H255" s="24"/>
      <c r="I255" s="54"/>
    </row>
    <row r="256" spans="1:9">
      <c r="A256" s="30">
        <v>5</v>
      </c>
      <c r="B256" s="8" t="s">
        <v>164</v>
      </c>
      <c r="C256" s="8" t="s">
        <v>165</v>
      </c>
      <c r="D256" s="7">
        <v>115</v>
      </c>
      <c r="E256" s="31"/>
      <c r="F256" s="53"/>
      <c r="G256" s="25">
        <f t="shared" si="57"/>
        <v>0</v>
      </c>
      <c r="H256" s="24"/>
      <c r="I256" s="54"/>
    </row>
    <row r="257" spans="1:10" ht="30">
      <c r="A257" s="30">
        <v>6</v>
      </c>
      <c r="B257" s="8" t="s">
        <v>373</v>
      </c>
      <c r="C257" s="8" t="s">
        <v>166</v>
      </c>
      <c r="D257" s="7"/>
      <c r="E257" s="45">
        <v>1</v>
      </c>
      <c r="F257" s="53">
        <v>0.5</v>
      </c>
      <c r="G257" s="25">
        <f t="shared" si="57"/>
        <v>-0.5</v>
      </c>
      <c r="H257" s="24">
        <v>1</v>
      </c>
      <c r="I257" s="54"/>
    </row>
    <row r="258" spans="1:10" ht="30">
      <c r="A258" s="30">
        <v>7</v>
      </c>
      <c r="B258" s="8" t="s">
        <v>164</v>
      </c>
      <c r="C258" s="8" t="s">
        <v>167</v>
      </c>
      <c r="D258" s="7"/>
      <c r="E258" s="45">
        <v>1</v>
      </c>
      <c r="F258" s="53">
        <v>1</v>
      </c>
      <c r="G258" s="25">
        <f t="shared" si="57"/>
        <v>0</v>
      </c>
      <c r="H258" s="24"/>
      <c r="I258" s="54"/>
    </row>
    <row r="259" spans="1:10">
      <c r="A259" s="30">
        <v>8</v>
      </c>
      <c r="B259" s="8" t="s">
        <v>168</v>
      </c>
      <c r="C259" s="8" t="s">
        <v>169</v>
      </c>
      <c r="D259" s="7"/>
      <c r="E259" s="31">
        <v>1</v>
      </c>
      <c r="F259" s="53">
        <v>1</v>
      </c>
      <c r="G259" s="25">
        <f t="shared" si="57"/>
        <v>0</v>
      </c>
      <c r="H259" s="24">
        <v>1</v>
      </c>
      <c r="I259" s="54"/>
    </row>
    <row r="260" spans="1:10">
      <c r="A260" s="30">
        <v>9</v>
      </c>
      <c r="B260" s="8" t="s">
        <v>168</v>
      </c>
      <c r="C260" s="8" t="s">
        <v>170</v>
      </c>
      <c r="D260" s="7"/>
      <c r="E260" s="31"/>
      <c r="F260" s="53"/>
      <c r="G260" s="25">
        <f t="shared" si="57"/>
        <v>0</v>
      </c>
      <c r="H260" s="24"/>
      <c r="I260" s="54"/>
    </row>
    <row r="261" spans="1:10">
      <c r="A261" s="30">
        <v>10</v>
      </c>
      <c r="B261" s="8" t="s">
        <v>171</v>
      </c>
      <c r="C261" s="8" t="s">
        <v>172</v>
      </c>
      <c r="D261" s="7"/>
      <c r="E261" s="31"/>
      <c r="F261" s="53"/>
      <c r="G261" s="25">
        <f t="shared" si="57"/>
        <v>0</v>
      </c>
      <c r="H261" s="24"/>
      <c r="I261" s="54"/>
    </row>
    <row r="262" spans="1:10">
      <c r="A262" s="30"/>
      <c r="B262" s="10" t="s">
        <v>19</v>
      </c>
      <c r="C262" s="10"/>
      <c r="D262" s="11"/>
      <c r="E262" s="32">
        <f>SUM(E252:E261)</f>
        <v>8</v>
      </c>
      <c r="F262" s="55">
        <f t="shared" ref="F262:I262" si="58">SUM(F252:F261)</f>
        <v>7</v>
      </c>
      <c r="G262" s="12">
        <f t="shared" si="58"/>
        <v>-1</v>
      </c>
      <c r="H262" s="12">
        <f t="shared" si="58"/>
        <v>5</v>
      </c>
      <c r="I262" s="32">
        <f t="shared" si="58"/>
        <v>0</v>
      </c>
    </row>
    <row r="263" spans="1:10" ht="29.25" customHeight="1">
      <c r="A263" s="188" t="s">
        <v>247</v>
      </c>
      <c r="B263" s="189"/>
      <c r="C263" s="189"/>
      <c r="D263" s="189"/>
      <c r="E263" s="190"/>
      <c r="F263" s="182" t="s">
        <v>278</v>
      </c>
      <c r="G263" s="183"/>
      <c r="H263" s="183"/>
      <c r="I263" s="184"/>
    </row>
    <row r="264" spans="1:10" ht="30">
      <c r="A264" s="30">
        <v>1</v>
      </c>
      <c r="B264" s="8" t="s">
        <v>367</v>
      </c>
      <c r="C264" s="8" t="s">
        <v>374</v>
      </c>
      <c r="D264" s="7">
        <v>115</v>
      </c>
      <c r="E264" s="31">
        <v>1</v>
      </c>
      <c r="F264" s="53"/>
      <c r="G264" s="25">
        <f t="shared" ref="G264:G268" si="59">F264-E264</f>
        <v>-1</v>
      </c>
      <c r="H264" s="24"/>
      <c r="I264" s="54"/>
    </row>
    <row r="265" spans="1:10">
      <c r="A265" s="30">
        <v>2</v>
      </c>
      <c r="B265" s="8" t="s">
        <v>179</v>
      </c>
      <c r="C265" s="8" t="s">
        <v>176</v>
      </c>
      <c r="D265" s="7"/>
      <c r="E265" s="31">
        <v>1</v>
      </c>
      <c r="F265" s="53">
        <v>1</v>
      </c>
      <c r="G265" s="25">
        <f t="shared" si="59"/>
        <v>0</v>
      </c>
      <c r="H265" s="24">
        <v>1</v>
      </c>
      <c r="I265" s="54"/>
      <c r="J265" s="77"/>
    </row>
    <row r="266" spans="1:10">
      <c r="A266" s="30">
        <v>3</v>
      </c>
      <c r="B266" s="8" t="s">
        <v>173</v>
      </c>
      <c r="C266" s="8" t="s">
        <v>174</v>
      </c>
      <c r="D266" s="7"/>
      <c r="E266" s="31"/>
      <c r="F266" s="53"/>
      <c r="G266" s="25">
        <f t="shared" si="59"/>
        <v>0</v>
      </c>
      <c r="H266" s="24"/>
      <c r="I266" s="54"/>
    </row>
    <row r="267" spans="1:10">
      <c r="A267" s="30">
        <v>4</v>
      </c>
      <c r="B267" s="8" t="s">
        <v>175</v>
      </c>
      <c r="C267" s="8">
        <v>1</v>
      </c>
      <c r="D267" s="7"/>
      <c r="E267" s="31">
        <v>1</v>
      </c>
      <c r="F267" s="53">
        <v>1</v>
      </c>
      <c r="G267" s="25">
        <f t="shared" si="59"/>
        <v>0</v>
      </c>
      <c r="H267" s="24">
        <v>1</v>
      </c>
      <c r="I267" s="54"/>
    </row>
    <row r="268" spans="1:10">
      <c r="A268" s="30">
        <v>5</v>
      </c>
      <c r="B268" s="8" t="s">
        <v>177</v>
      </c>
      <c r="C268" s="8">
        <v>1</v>
      </c>
      <c r="D268" s="7"/>
      <c r="E268" s="31">
        <v>1</v>
      </c>
      <c r="F268" s="53">
        <v>1</v>
      </c>
      <c r="G268" s="25">
        <f t="shared" si="59"/>
        <v>0</v>
      </c>
      <c r="H268" s="24">
        <v>1</v>
      </c>
      <c r="I268" s="54"/>
    </row>
    <row r="269" spans="1:10">
      <c r="A269" s="30"/>
      <c r="B269" s="10" t="s">
        <v>19</v>
      </c>
      <c r="C269" s="10"/>
      <c r="D269" s="11"/>
      <c r="E269" s="32">
        <f>SUM(E264:E268)</f>
        <v>4</v>
      </c>
      <c r="F269" s="55">
        <f>SUM(F264:F268)</f>
        <v>3</v>
      </c>
      <c r="G269" s="12">
        <f>SUM(G264:G268)</f>
        <v>-1</v>
      </c>
      <c r="H269" s="12">
        <f>SUM(H264:H268)</f>
        <v>3</v>
      </c>
      <c r="I269" s="32">
        <f>SUM(I264:I268)</f>
        <v>0</v>
      </c>
    </row>
    <row r="270" spans="1:10" ht="29.25" customHeight="1">
      <c r="A270" s="188" t="s">
        <v>248</v>
      </c>
      <c r="B270" s="189"/>
      <c r="C270" s="189"/>
      <c r="D270" s="189"/>
      <c r="E270" s="190"/>
      <c r="F270" s="182" t="s">
        <v>279</v>
      </c>
      <c r="G270" s="183"/>
      <c r="H270" s="183"/>
      <c r="I270" s="184"/>
    </row>
    <row r="271" spans="1:10" ht="30">
      <c r="A271" s="30">
        <v>1</v>
      </c>
      <c r="B271" s="8" t="s">
        <v>180</v>
      </c>
      <c r="C271" s="8" t="s">
        <v>178</v>
      </c>
      <c r="D271" s="7"/>
      <c r="E271" s="45">
        <v>1</v>
      </c>
      <c r="F271" s="53">
        <v>1</v>
      </c>
      <c r="G271" s="25">
        <f t="shared" ref="G271:G272" si="60">F271-E271</f>
        <v>0</v>
      </c>
      <c r="H271" s="24">
        <v>1</v>
      </c>
      <c r="I271" s="54"/>
    </row>
    <row r="272" spans="1:10">
      <c r="A272" s="30">
        <v>2</v>
      </c>
      <c r="B272" s="8" t="s">
        <v>181</v>
      </c>
      <c r="C272" s="8" t="s">
        <v>182</v>
      </c>
      <c r="D272" s="15">
        <v>415</v>
      </c>
      <c r="E272" s="39">
        <v>2</v>
      </c>
      <c r="F272" s="53">
        <v>1</v>
      </c>
      <c r="G272" s="25">
        <f t="shared" si="60"/>
        <v>-1</v>
      </c>
      <c r="H272" s="24"/>
      <c r="I272" s="54">
        <v>1</v>
      </c>
    </row>
    <row r="273" spans="1:9">
      <c r="A273" s="30"/>
      <c r="B273" s="10" t="s">
        <v>19</v>
      </c>
      <c r="C273" s="10"/>
      <c r="D273" s="11"/>
      <c r="E273" s="32">
        <f>SUM(E271:E272)</f>
        <v>3</v>
      </c>
      <c r="F273" s="55">
        <f t="shared" ref="F273:I273" si="61">SUM(F271:F272)</f>
        <v>2</v>
      </c>
      <c r="G273" s="12">
        <f t="shared" si="61"/>
        <v>-1</v>
      </c>
      <c r="H273" s="12">
        <f t="shared" si="61"/>
        <v>1</v>
      </c>
      <c r="I273" s="32">
        <f t="shared" si="61"/>
        <v>1</v>
      </c>
    </row>
    <row r="274" spans="1:9" ht="29.25" customHeight="1">
      <c r="A274" s="188" t="s">
        <v>249</v>
      </c>
      <c r="B274" s="189"/>
      <c r="C274" s="189"/>
      <c r="D274" s="189"/>
      <c r="E274" s="190"/>
      <c r="F274" s="194" t="s">
        <v>280</v>
      </c>
      <c r="G274" s="195"/>
      <c r="H274" s="195"/>
      <c r="I274" s="196"/>
    </row>
    <row r="275" spans="1:9">
      <c r="A275" s="30">
        <v>1</v>
      </c>
      <c r="B275" s="8" t="s">
        <v>183</v>
      </c>
      <c r="C275" s="8">
        <v>1</v>
      </c>
      <c r="D275" s="7"/>
      <c r="E275" s="31">
        <v>1</v>
      </c>
      <c r="F275" s="53">
        <v>1</v>
      </c>
      <c r="G275" s="25">
        <f t="shared" ref="G275:G298" si="62">F275-E275</f>
        <v>0</v>
      </c>
      <c r="H275" s="24"/>
      <c r="I275" s="54"/>
    </row>
    <row r="276" spans="1:9">
      <c r="A276" s="30">
        <v>2</v>
      </c>
      <c r="B276" s="8" t="s">
        <v>375</v>
      </c>
      <c r="C276" s="8"/>
      <c r="D276" s="7"/>
      <c r="E276" s="31">
        <v>1</v>
      </c>
      <c r="F276" s="53"/>
      <c r="G276" s="25">
        <f t="shared" si="62"/>
        <v>-1</v>
      </c>
      <c r="H276" s="24"/>
      <c r="I276" s="54">
        <f t="shared" ref="I276:I298" si="63">E276-H276</f>
        <v>1</v>
      </c>
    </row>
    <row r="277" spans="1:9">
      <c r="A277" s="30">
        <v>3</v>
      </c>
      <c r="B277" s="8" t="s">
        <v>184</v>
      </c>
      <c r="C277" s="8">
        <v>1</v>
      </c>
      <c r="D277" s="7"/>
      <c r="E277" s="31">
        <v>1</v>
      </c>
      <c r="F277" s="53">
        <v>1</v>
      </c>
      <c r="G277" s="25">
        <f t="shared" si="62"/>
        <v>0</v>
      </c>
      <c r="H277" s="24"/>
      <c r="I277" s="54">
        <f t="shared" si="63"/>
        <v>1</v>
      </c>
    </row>
    <row r="278" spans="1:9">
      <c r="A278" s="30">
        <v>4</v>
      </c>
      <c r="B278" s="8" t="s">
        <v>185</v>
      </c>
      <c r="C278" s="8">
        <v>1</v>
      </c>
      <c r="D278" s="7"/>
      <c r="E278" s="31">
        <v>1</v>
      </c>
      <c r="F278" s="53">
        <v>1</v>
      </c>
      <c r="G278" s="25">
        <f t="shared" si="62"/>
        <v>0</v>
      </c>
      <c r="H278" s="24"/>
      <c r="I278" s="54">
        <f t="shared" si="63"/>
        <v>1</v>
      </c>
    </row>
    <row r="279" spans="1:9">
      <c r="A279" s="30">
        <v>5</v>
      </c>
      <c r="B279" s="8" t="s">
        <v>186</v>
      </c>
      <c r="C279" s="8">
        <v>1</v>
      </c>
      <c r="D279" s="7"/>
      <c r="E279" s="31">
        <v>1</v>
      </c>
      <c r="F279" s="53">
        <v>1</v>
      </c>
      <c r="G279" s="25">
        <f t="shared" si="62"/>
        <v>0</v>
      </c>
      <c r="H279" s="24"/>
      <c r="I279" s="54">
        <f t="shared" si="63"/>
        <v>1</v>
      </c>
    </row>
    <row r="280" spans="1:9">
      <c r="A280" s="30">
        <v>6</v>
      </c>
      <c r="B280" s="8" t="s">
        <v>187</v>
      </c>
      <c r="C280" s="8">
        <v>1</v>
      </c>
      <c r="D280" s="7"/>
      <c r="E280" s="31">
        <v>1</v>
      </c>
      <c r="F280" s="53">
        <v>1</v>
      </c>
      <c r="G280" s="25">
        <f t="shared" si="62"/>
        <v>0</v>
      </c>
      <c r="H280" s="24">
        <v>1</v>
      </c>
      <c r="I280" s="54"/>
    </row>
    <row r="281" spans="1:9">
      <c r="A281" s="30">
        <v>7</v>
      </c>
      <c r="B281" s="8" t="s">
        <v>188</v>
      </c>
      <c r="C281" s="8">
        <v>1</v>
      </c>
      <c r="D281" s="7"/>
      <c r="E281" s="31">
        <v>1</v>
      </c>
      <c r="F281" s="53">
        <v>1</v>
      </c>
      <c r="G281" s="25">
        <f t="shared" si="62"/>
        <v>0</v>
      </c>
      <c r="H281" s="24">
        <v>1</v>
      </c>
      <c r="I281" s="54"/>
    </row>
    <row r="282" spans="1:9" ht="45">
      <c r="A282" s="30">
        <v>8</v>
      </c>
      <c r="B282" s="8" t="s">
        <v>171</v>
      </c>
      <c r="C282" s="8" t="s">
        <v>189</v>
      </c>
      <c r="D282" s="7"/>
      <c r="E282" s="45">
        <v>1</v>
      </c>
      <c r="F282" s="53">
        <v>1</v>
      </c>
      <c r="G282" s="25">
        <f t="shared" si="62"/>
        <v>0</v>
      </c>
      <c r="H282" s="24">
        <v>1</v>
      </c>
      <c r="I282" s="54"/>
    </row>
    <row r="283" spans="1:9">
      <c r="A283" s="30">
        <v>9</v>
      </c>
      <c r="B283" s="8" t="s">
        <v>190</v>
      </c>
      <c r="C283" s="8">
        <v>1</v>
      </c>
      <c r="D283" s="7"/>
      <c r="E283" s="45">
        <v>1</v>
      </c>
      <c r="F283" s="53"/>
      <c r="G283" s="25">
        <f t="shared" si="62"/>
        <v>-1</v>
      </c>
      <c r="H283" s="24"/>
      <c r="I283" s="54"/>
    </row>
    <row r="284" spans="1:9" ht="30">
      <c r="A284" s="30">
        <v>10</v>
      </c>
      <c r="B284" s="8" t="s">
        <v>191</v>
      </c>
      <c r="C284" s="8">
        <v>1</v>
      </c>
      <c r="D284" s="7"/>
      <c r="E284" s="45">
        <v>1</v>
      </c>
      <c r="F284" s="53">
        <v>1</v>
      </c>
      <c r="G284" s="25">
        <f t="shared" si="62"/>
        <v>0</v>
      </c>
      <c r="H284" s="24">
        <v>1</v>
      </c>
      <c r="I284" s="54"/>
    </row>
    <row r="285" spans="1:9" ht="30">
      <c r="A285" s="30">
        <v>11</v>
      </c>
      <c r="B285" s="8" t="s">
        <v>192</v>
      </c>
      <c r="C285" s="8" t="s">
        <v>193</v>
      </c>
      <c r="D285" s="7"/>
      <c r="E285" s="45">
        <v>3</v>
      </c>
      <c r="F285" s="53">
        <v>2</v>
      </c>
      <c r="G285" s="25">
        <f t="shared" si="62"/>
        <v>-1</v>
      </c>
      <c r="H285" s="24">
        <v>1</v>
      </c>
      <c r="I285" s="54">
        <v>1</v>
      </c>
    </row>
    <row r="286" spans="1:9">
      <c r="A286" s="30">
        <v>12</v>
      </c>
      <c r="B286" s="8" t="s">
        <v>194</v>
      </c>
      <c r="C286" s="8" t="s">
        <v>195</v>
      </c>
      <c r="D286" s="7">
        <v>4</v>
      </c>
      <c r="E286" s="45">
        <v>4</v>
      </c>
      <c r="F286" s="53">
        <v>3</v>
      </c>
      <c r="G286" s="25">
        <f t="shared" si="62"/>
        <v>-1</v>
      </c>
      <c r="H286" s="24">
        <v>3</v>
      </c>
      <c r="I286" s="54"/>
    </row>
    <row r="287" spans="1:9">
      <c r="A287" s="30">
        <v>13</v>
      </c>
      <c r="B287" s="8" t="s">
        <v>196</v>
      </c>
      <c r="C287" s="8" t="s">
        <v>197</v>
      </c>
      <c r="D287" s="7"/>
      <c r="E287" s="45">
        <v>2</v>
      </c>
      <c r="F287" s="53">
        <v>1</v>
      </c>
      <c r="G287" s="25">
        <f t="shared" si="62"/>
        <v>-1</v>
      </c>
      <c r="H287" s="24">
        <v>1</v>
      </c>
      <c r="I287" s="54"/>
    </row>
    <row r="288" spans="1:9">
      <c r="A288" s="30">
        <v>14</v>
      </c>
      <c r="B288" s="8" t="s">
        <v>198</v>
      </c>
      <c r="C288" s="8" t="s">
        <v>199</v>
      </c>
      <c r="D288" s="15"/>
      <c r="E288" s="42">
        <v>4.75</v>
      </c>
      <c r="F288" s="53"/>
      <c r="G288" s="25">
        <f t="shared" si="62"/>
        <v>-4.75</v>
      </c>
      <c r="H288" s="24"/>
      <c r="I288" s="54">
        <v>2</v>
      </c>
    </row>
    <row r="289" spans="1:9" ht="30">
      <c r="A289" s="30">
        <v>15</v>
      </c>
      <c r="B289" s="8" t="s">
        <v>372</v>
      </c>
      <c r="C289" s="8"/>
      <c r="D289" s="7"/>
      <c r="E289" s="45">
        <v>1</v>
      </c>
      <c r="F289" s="53"/>
      <c r="G289" s="25">
        <f t="shared" si="62"/>
        <v>-1</v>
      </c>
      <c r="H289" s="24"/>
      <c r="I289" s="54"/>
    </row>
    <row r="290" spans="1:9">
      <c r="A290" s="30">
        <v>16</v>
      </c>
      <c r="B290" s="8" t="s">
        <v>200</v>
      </c>
      <c r="C290" s="8"/>
      <c r="D290" s="7"/>
      <c r="E290" s="45">
        <v>2</v>
      </c>
      <c r="F290" s="53">
        <v>1</v>
      </c>
      <c r="G290" s="25">
        <f t="shared" si="62"/>
        <v>-1</v>
      </c>
      <c r="H290" s="24">
        <v>1</v>
      </c>
      <c r="I290" s="54"/>
    </row>
    <row r="291" spans="1:9">
      <c r="A291" s="30">
        <v>17</v>
      </c>
      <c r="B291" s="8" t="s">
        <v>201</v>
      </c>
      <c r="C291" s="8"/>
      <c r="D291" s="7"/>
      <c r="E291" s="45">
        <v>2</v>
      </c>
      <c r="F291" s="53">
        <v>1</v>
      </c>
      <c r="G291" s="25">
        <f t="shared" si="62"/>
        <v>-1</v>
      </c>
      <c r="H291" s="24">
        <v>1</v>
      </c>
      <c r="I291" s="54"/>
    </row>
    <row r="292" spans="1:9">
      <c r="A292" s="30">
        <v>18</v>
      </c>
      <c r="B292" s="8" t="s">
        <v>202</v>
      </c>
      <c r="C292" s="8"/>
      <c r="D292" s="7"/>
      <c r="E292" s="45">
        <v>1</v>
      </c>
      <c r="F292" s="53">
        <v>1</v>
      </c>
      <c r="G292" s="25">
        <f t="shared" si="62"/>
        <v>0</v>
      </c>
      <c r="H292" s="24">
        <v>1</v>
      </c>
      <c r="I292" s="54"/>
    </row>
    <row r="293" spans="1:9">
      <c r="A293" s="30">
        <v>19</v>
      </c>
      <c r="B293" s="8" t="s">
        <v>203</v>
      </c>
      <c r="C293" s="8"/>
      <c r="D293" s="7"/>
      <c r="E293" s="42">
        <v>4</v>
      </c>
      <c r="F293" s="53">
        <v>0.5</v>
      </c>
      <c r="G293" s="25">
        <f t="shared" si="62"/>
        <v>-3.5</v>
      </c>
      <c r="H293" s="24"/>
      <c r="I293" s="54">
        <v>2</v>
      </c>
    </row>
    <row r="294" spans="1:9">
      <c r="A294" s="30">
        <v>20</v>
      </c>
      <c r="B294" s="8" t="s">
        <v>204</v>
      </c>
      <c r="C294" s="8"/>
      <c r="D294" s="7"/>
      <c r="E294" s="45">
        <v>2</v>
      </c>
      <c r="F294" s="53">
        <v>1</v>
      </c>
      <c r="G294" s="25">
        <f t="shared" si="62"/>
        <v>-1</v>
      </c>
      <c r="H294" s="24"/>
      <c r="I294" s="54">
        <v>1</v>
      </c>
    </row>
    <row r="295" spans="1:9" ht="30">
      <c r="A295" s="30">
        <v>21</v>
      </c>
      <c r="B295" s="8" t="s">
        <v>212</v>
      </c>
      <c r="C295" s="8" t="s">
        <v>137</v>
      </c>
      <c r="D295" s="7"/>
      <c r="E295" s="45">
        <v>4.75</v>
      </c>
      <c r="F295" s="53">
        <v>4.75</v>
      </c>
      <c r="G295" s="25">
        <f t="shared" si="62"/>
        <v>0</v>
      </c>
      <c r="H295" s="24">
        <v>3</v>
      </c>
      <c r="I295" s="54"/>
    </row>
    <row r="296" spans="1:9">
      <c r="A296" s="30">
        <v>22</v>
      </c>
      <c r="B296" s="8" t="s">
        <v>231</v>
      </c>
      <c r="C296" s="8"/>
      <c r="D296" s="7"/>
      <c r="E296" s="31">
        <v>10</v>
      </c>
      <c r="F296" s="53">
        <v>2</v>
      </c>
      <c r="G296" s="25">
        <f t="shared" si="62"/>
        <v>-8</v>
      </c>
      <c r="H296" s="24">
        <v>2</v>
      </c>
      <c r="I296" s="54">
        <v>4</v>
      </c>
    </row>
    <row r="297" spans="1:9">
      <c r="A297" s="30">
        <v>23</v>
      </c>
      <c r="B297" s="8" t="s">
        <v>213</v>
      </c>
      <c r="C297" s="8"/>
      <c r="D297" s="7"/>
      <c r="E297" s="31">
        <v>15</v>
      </c>
      <c r="F297" s="53">
        <v>1</v>
      </c>
      <c r="G297" s="25">
        <f t="shared" si="62"/>
        <v>-14</v>
      </c>
      <c r="H297" s="24"/>
      <c r="I297" s="54">
        <v>10</v>
      </c>
    </row>
    <row r="298" spans="1:9">
      <c r="A298" s="30">
        <v>24</v>
      </c>
      <c r="B298" s="8" t="s">
        <v>214</v>
      </c>
      <c r="C298" s="8"/>
      <c r="D298" s="7"/>
      <c r="E298" s="31">
        <v>3</v>
      </c>
      <c r="F298" s="53">
        <v>1</v>
      </c>
      <c r="G298" s="25">
        <f t="shared" si="62"/>
        <v>-2</v>
      </c>
      <c r="H298" s="24">
        <v>1</v>
      </c>
      <c r="I298" s="54">
        <f t="shared" si="63"/>
        <v>2</v>
      </c>
    </row>
    <row r="299" spans="1:9">
      <c r="A299" s="30"/>
      <c r="B299" s="10" t="s">
        <v>19</v>
      </c>
      <c r="C299" s="10"/>
      <c r="D299" s="11"/>
      <c r="E299" s="32">
        <f>SUM(E275:E298)</f>
        <v>68.5</v>
      </c>
      <c r="F299" s="55">
        <f t="shared" ref="F299:I299" si="64">SUM(F275:F298)</f>
        <v>27.25</v>
      </c>
      <c r="G299" s="12">
        <f t="shared" si="64"/>
        <v>-41.25</v>
      </c>
      <c r="H299" s="12">
        <f t="shared" si="64"/>
        <v>18</v>
      </c>
      <c r="I299" s="32">
        <f t="shared" si="64"/>
        <v>26</v>
      </c>
    </row>
    <row r="300" spans="1:9">
      <c r="A300" s="188" t="s">
        <v>283</v>
      </c>
      <c r="B300" s="189"/>
      <c r="C300" s="189"/>
      <c r="D300" s="189"/>
      <c r="E300" s="190"/>
      <c r="F300" s="182" t="s">
        <v>282</v>
      </c>
      <c r="G300" s="183"/>
      <c r="H300" s="183"/>
      <c r="I300" s="184"/>
    </row>
    <row r="301" spans="1:9" ht="30">
      <c r="A301" s="30">
        <v>1</v>
      </c>
      <c r="B301" s="8" t="s">
        <v>216</v>
      </c>
      <c r="C301" s="8" t="s">
        <v>217</v>
      </c>
      <c r="D301" s="7"/>
      <c r="E301" s="35">
        <v>2</v>
      </c>
      <c r="F301" s="53">
        <v>2</v>
      </c>
      <c r="G301" s="25">
        <f t="shared" ref="G301:G302" si="65">F301-E301</f>
        <v>0</v>
      </c>
      <c r="H301" s="24">
        <v>2</v>
      </c>
      <c r="I301" s="54"/>
    </row>
    <row r="302" spans="1:9" ht="30.75" customHeight="1">
      <c r="A302" s="30">
        <v>2</v>
      </c>
      <c r="B302" s="8" t="s">
        <v>218</v>
      </c>
      <c r="C302" s="8" t="s">
        <v>219</v>
      </c>
      <c r="D302" s="7">
        <v>115</v>
      </c>
      <c r="E302" s="31">
        <v>2</v>
      </c>
      <c r="F302" s="53">
        <v>2</v>
      </c>
      <c r="G302" s="25">
        <f t="shared" si="65"/>
        <v>0</v>
      </c>
      <c r="H302" s="24">
        <v>2</v>
      </c>
      <c r="I302" s="54"/>
    </row>
    <row r="303" spans="1:9" ht="16.5" customHeight="1">
      <c r="A303" s="30"/>
      <c r="B303" s="10" t="s">
        <v>19</v>
      </c>
      <c r="C303" s="10"/>
      <c r="D303" s="11"/>
      <c r="E303" s="32">
        <f>SUM(E301:E302)</f>
        <v>4</v>
      </c>
      <c r="F303" s="55">
        <f t="shared" ref="F303:I303" si="66">SUM(F301:F302)</f>
        <v>4</v>
      </c>
      <c r="G303" s="12">
        <f t="shared" si="66"/>
        <v>0</v>
      </c>
      <c r="H303" s="12">
        <f t="shared" si="66"/>
        <v>4</v>
      </c>
      <c r="I303" s="32">
        <f t="shared" si="66"/>
        <v>0</v>
      </c>
    </row>
    <row r="304" spans="1:9">
      <c r="A304" s="30"/>
      <c r="B304" s="10"/>
      <c r="C304" s="10"/>
      <c r="D304" s="11"/>
      <c r="E304" s="32"/>
      <c r="F304" s="53"/>
      <c r="G304" s="25"/>
      <c r="H304" s="24"/>
      <c r="I304" s="52"/>
    </row>
    <row r="305" spans="1:10" ht="15.75" thickBot="1">
      <c r="A305" s="198" t="s">
        <v>221</v>
      </c>
      <c r="B305" s="199"/>
      <c r="C305" s="211"/>
      <c r="D305" s="211"/>
      <c r="E305" s="72">
        <f>E43+E50+E58+E68+E83+E123+E133+E149+E154+E162+E178+E186+E195+E203+E213+E219+E225+E235+E245+E250+E262+E269+E273+E299+E303+E22+E96+E27</f>
        <v>410.5</v>
      </c>
      <c r="F305" s="55">
        <f>F43+F50+F58+F68+F83+F123+F133+F149+F154+F162+F178+F186+F195+F203+F213+F219+F225+F235+F245+F250+F262+F269+F273+F299+F303+F22+F96+F27</f>
        <v>275.25</v>
      </c>
      <c r="G305" s="12">
        <f>G43+G50+G58+G68+G83+G123+G133+G149+G154+G162+G178+G186+G195+G203+G213+G219+G225+G235+G245+G250+G262+G269+G273+G299+G303+G22+G96+G27</f>
        <v>-135.25</v>
      </c>
      <c r="H305" s="12">
        <f>H43+H50+H58+H68+H83+H123+H133+H149+H154+H162+H178+H186+H195+H203+H213+H219+H225+H235+H245+H250+H262+H269+H273+H299+H303+H22+H96+H27</f>
        <v>175</v>
      </c>
      <c r="I305" s="32">
        <f>I43+I50+I58+I68+I83+I123+I133+I149+I154+I162+I178+I186+I195+I203+I213+I219+I225+I235+I245+I250+I262+I269+I273+I299+I303+I22+I96+I27</f>
        <v>113</v>
      </c>
    </row>
    <row r="306" spans="1:10" ht="15.75" thickBot="1">
      <c r="A306" s="46"/>
      <c r="B306" s="47"/>
      <c r="C306" s="212" t="s">
        <v>222</v>
      </c>
      <c r="D306" s="213"/>
      <c r="E306" s="214"/>
      <c r="F306" s="66"/>
      <c r="G306" s="67"/>
      <c r="H306" s="68"/>
      <c r="I306" s="69"/>
    </row>
    <row r="307" spans="1:10">
      <c r="A307" s="46"/>
      <c r="B307" s="47"/>
      <c r="C307" s="215" t="s">
        <v>223</v>
      </c>
      <c r="D307" s="216"/>
      <c r="E307" s="73">
        <f>E9+E10+E30+E31+E45+E52+E53+E61+E70+E71+E86+E87+E98+E99+E125+E126+E135+E136+E137+E138+E164+E165+E166+E167+E180+E181+E188+E189+E190+E191+E198+E199+E205+E206+E207+E208+E209+E215+E216+E221+E228+E229+E230+E231+E240+E60</f>
        <v>61.25</v>
      </c>
      <c r="F307" s="70">
        <f>F9+F10+F30+F31+F45+F52+F53+F61+F70+F71+F86+F87+F98+F99+F125+F126+F135+F136+F137+F138+F164+F165+F166+F167+F180+F181+F188+F189+F190+F191+F198+F199+F205+F206+F207+F208+F209+F215+F216+F221+F228+F229+F230+F231+F240+F60</f>
        <v>53</v>
      </c>
      <c r="G307" s="71">
        <f>G9+G10+G30+G31+G45+G52+G53+G61+G70+G71+G86+G87+G98+G99+G125+G126+G135+G136+G137+G138+G164+G165+G166+G167+G180+G181+G188+G189+G190+G191+G198+G199+G205+G206+G207+G208+G209+G215+G216+G221+G228+G229+G230+G231+G240+G60</f>
        <v>-8.25</v>
      </c>
      <c r="H307" s="70">
        <f>H9+H10+H30+H31+H45+H52+H53+H61+H70+H71+H86+H87+H98+H99+H125+H126+H135+H136+H137+H138+H164+H165+H166+H167+H180+H181+H188+H189+H190+H191+H198+H199+H205+H206+H207+H208+H209+H215+H216+H221+H228+H229+H230+H231+H240+H60</f>
        <v>39</v>
      </c>
      <c r="I307" s="71">
        <f>I9+I10+I30+I31+I45+I52+I53+I61+I70+I71+I86+I87+I98+I99+I125+I126+I135+I136+I137+I138+I164+I165+I166+I167+I180+I181+I188+I189+I190+I191+I198+I199+I205+I206+I207+I208+I209+I215+I216+I221+I228+I229+I230+I231+I240+I60</f>
        <v>10</v>
      </c>
    </row>
    <row r="308" spans="1:10">
      <c r="A308" s="46"/>
      <c r="B308" s="47"/>
      <c r="C308" s="217" t="s">
        <v>224</v>
      </c>
      <c r="D308" s="218"/>
      <c r="E308" s="74">
        <f>E11+E12+E13+E14+E32+E33+E34+E35+E46+E47+E54+E55+E62+E63+E64+E65+E72+E73+E74+E75+E88+E89+E90++E100+E101+E102+E103+E104+E105+E127+E128+E129+E130+E139+E140+E141+E142+E143++E168+E169+E170+E171+E172+E173+E174+E182+E183+E192+E200+E201+E210+E217+E222+E232+E233+E234+E244+E247+E25+E120+E243</f>
        <v>141</v>
      </c>
      <c r="F308" s="57">
        <f>F11+F12+F13+F14+F32+F33+F34+F35+F46+F47+F54+F55+F62+F63+F64+F65+F72+F73+F74+F75+F88+F89+F90++F100+F101+F102+F103+F104+F105+F127+F128+F129+F130+F139+F140+F141+F142+F143++F168+F169+F170+F171+F172+F173+F174+F182+F183+F192+F200+F201+F210+F217+F222+F232+F233+F234+F244+F247+F25+F120+F243</f>
        <v>111</v>
      </c>
      <c r="G308" s="31">
        <f>G11+G12+G13+G14+G32+G33+G34+G35+G46+G47+G54+G55+G62+G63+G64+G65+G72+G73+G74+G75+G88+G89+G90++G100+G101+G102+G103+G104+G105+G127+G128+G129+G130+G139+G140+G141+G142+G143++G168+G169+G170+G171+G172+G173+G174+G182+G183+G192+G200+G201+G210+G217+G222+G232+G233+G234+G244+G247+G25+G120+G243</f>
        <v>-30</v>
      </c>
      <c r="H308" s="57">
        <f>H11+H12+H13+H14+H32+H33+H34+H35+H46+H47+H54+H55+H62+H63+H64+H65+H72+H73+H74+H75+H88+H89+H90++H100+H101+H102+H103+H104+H105+H127+H128+H129+H130+H139+H140+H141+H142+H143++H168+H169+H170+H171+H172+H173+H174+H182+H183+H192+H200+H201+H210+H217+H222+H232+H233+H234+H244+H247+H25+H120+H243</f>
        <v>70</v>
      </c>
      <c r="I308" s="31">
        <f>I11+I12+I13+I14+I32+I33+I34+I35+I46+I47+I54+I55+I62+I63+I64+I65+I72+I73+I74+I75+I88+I89+I90++I100+I101+I102+I103+I104+I105+I127+I128+I129+I130+I139+I140+I141+I142+I143++I168+I169+I170+I171+I172+I173+I174+I182+I183+I192+I200+I201+I210+I217+I222+I232+I233+I234+I244+I247+I25+I120+I243</f>
        <v>31</v>
      </c>
    </row>
    <row r="309" spans="1:10">
      <c r="A309" s="46"/>
      <c r="B309" s="47"/>
      <c r="C309" s="217" t="s">
        <v>225</v>
      </c>
      <c r="D309" s="218"/>
      <c r="E309" s="74">
        <f>E15+E16+E17+E18+E26+E36+E37+E38+E39+E48+E49+E56+E57+E66+E67+E76+E77+E78+E79+E91+E92+E93+E106+E107+E108+E109+E110+E131+E132+E144+E145+E146+E147+E175+E176+E184++E193+E202+E211+E212+E218+E248+E19+E40+E80</f>
        <v>65.75</v>
      </c>
      <c r="F309" s="57">
        <f>F15+F16+F17+F18+F26+F36+F37+F38+F39+F48+F49+F56+F57+F66+F67+F76+F77+F78+F79+F91+F92+F93+F106+F107+F108+F109+F110+F131+F132+F144+F145+F146+F147+F175+F176+F184++F193+F202+F211+F212+F218+F248+F19+F40+F80</f>
        <v>47.5</v>
      </c>
      <c r="G309" s="31">
        <f>G15+G16+G17+G18+G26+G36+G37+G38+G39+G48+G49+G56+G57+G66+G67+G76+G77+G78+G79+G91+G92+G93+G106+G107+G108+G109+G110+G131+G132+G144+G145+G146+G147+G175+G176+G184++G193+G202+G211+G212+G218+G248+G19+G40+G80</f>
        <v>-18.25</v>
      </c>
      <c r="H309" s="57">
        <f>H15+H16+H17+H18+H26+H36+H37+H38+H39+H48+H49+H56+H57+H66+H67+H76+H77+H78+H79+H91+H92+H93+H106+H107+H108+H109+H110+H131+H132+H144+H145+H146+H147+H175+H176+H184++H193+H202+H211+H212+H218+H248+H19+H40+H80</f>
        <v>20</v>
      </c>
      <c r="I309" s="31">
        <f>I15+I16+I17+I18+I26+I36+I37+I38+I39+I48+I49+I56+I57+I66+I67+I76+I77+I78+I79+I91+I92+I93+I106+I107+I108+I109+I110+I131+I132+I144+I145+I146+I147+I175+I176+I184++I193+I202+I211+I212+I218+I248+I19+I40+I80</f>
        <v>23</v>
      </c>
    </row>
    <row r="310" spans="1:10">
      <c r="A310" s="46"/>
      <c r="B310" s="47"/>
      <c r="C310" s="217" t="s">
        <v>226</v>
      </c>
      <c r="D310" s="218"/>
      <c r="E310" s="74">
        <f t="shared" ref="E310" si="67">E242</f>
        <v>2</v>
      </c>
      <c r="F310" s="57">
        <f t="shared" ref="F310" si="68">F242</f>
        <v>1</v>
      </c>
      <c r="G310" s="31">
        <f t="shared" ref="G310:I310" si="69">G242</f>
        <v>-1</v>
      </c>
      <c r="H310" s="57">
        <f t="shared" si="69"/>
        <v>1</v>
      </c>
      <c r="I310" s="31">
        <f t="shared" si="69"/>
        <v>1</v>
      </c>
    </row>
    <row r="311" spans="1:10">
      <c r="A311" s="46"/>
      <c r="B311" s="47"/>
      <c r="C311" s="217" t="s">
        <v>104</v>
      </c>
      <c r="D311" s="218"/>
      <c r="E311" s="74">
        <f t="shared" ref="E311" si="70">E111+E112+E113+E114+E115</f>
        <v>5</v>
      </c>
      <c r="F311" s="57">
        <f>F111+F112+F113+F114+F115</f>
        <v>1.5</v>
      </c>
      <c r="G311" s="31">
        <f t="shared" ref="G311:I311" si="71">G111+G112+G113+G114+G115</f>
        <v>-3.5</v>
      </c>
      <c r="H311" s="57">
        <f t="shared" si="71"/>
        <v>1</v>
      </c>
      <c r="I311" s="31">
        <f t="shared" si="71"/>
        <v>2</v>
      </c>
    </row>
    <row r="312" spans="1:10">
      <c r="A312" s="46"/>
      <c r="B312" s="47"/>
      <c r="C312" s="217" t="s">
        <v>332</v>
      </c>
      <c r="D312" s="218"/>
      <c r="E312" s="74">
        <f t="shared" ref="E312" si="72">E237+E238+E239+E241+E252+E264</f>
        <v>6</v>
      </c>
      <c r="F312" s="57">
        <f t="shared" ref="F312" si="73">F237+F238+F239+F241+F252+F264</f>
        <v>5</v>
      </c>
      <c r="G312" s="31">
        <f t="shared" ref="G312:I312" si="74">G237+G238+G239+G241+G252+G264</f>
        <v>-1</v>
      </c>
      <c r="H312" s="57">
        <f t="shared" si="74"/>
        <v>4</v>
      </c>
      <c r="I312" s="31">
        <f t="shared" si="74"/>
        <v>0</v>
      </c>
    </row>
    <row r="313" spans="1:10" ht="15.75" thickBot="1">
      <c r="A313" s="48"/>
      <c r="B313" s="49"/>
      <c r="C313" s="180" t="s">
        <v>0</v>
      </c>
      <c r="D313" s="181"/>
      <c r="E313" s="75">
        <f>E20+E153+E21+E41+E42+E81+E82+E94+E95+E116+E117+E118+E119+E121+E122+E148+E151+E152+E156+E157+E158+E159+E160+E161+E177+E185+E194+E249+E253+E254+E255+E256+E257+E258+E259+E260+E261+E265+E266+E267+E268+E271+E272+E275+E276+E277+E278+E279+E280+E281+E282+E283+E284+E285+E286+E287+E288+E289+E290+E291+E292+E293+E294+E295+E296+E297+E298+E301+E302+E224</f>
        <v>129.5</v>
      </c>
      <c r="F313" s="58">
        <f>F20+F153+F21+F41+F42+F81+F82+F94+F95+F116+F117+F118+F119+F121+F122+F148+F151+F152+F156+F157+F158+F159+F160+F161+F177+F185+F194+F249+F253+F254+F255+F256+F257+F258+F259+F260+F261+F265+F266+F267+F268+F271+F272+F275+F276+F277+F278+F279+F280+F281+F282+F283+F284+F285+F286+F287+F288+F289+F290+F291+F292+F293+F294+F295+F296+F297+F298+F301+F302+F224</f>
        <v>56.25</v>
      </c>
      <c r="G313" s="50">
        <f>G20+G153+G21+G41+G42+G81+G82+G94+G95+G116+G117+G118+G119+G121+G122+G148+G151+G152+G156+G157+G158+G159+G160+G161+G177+G185+G194+G249+G253+G254+G255+G256+G257+G258+G259+G260+G261+G265+G266+G267+G268+G271+G272+G275+G276+G277+G278+G279+G280+G281+G282+G283+G284+G285+G286+G287+G288+G289+G290+G291+G292+G293+G294+G295+G296+G297+G298+G301+G302+G224</f>
        <v>-73.25</v>
      </c>
      <c r="H313" s="58">
        <f>H20+H153+H21+H41+H42+H81+H82+H94+H95+H116+H117+H118+H119+H121+H122+H148+H151+H152+H156+H157+H158+H159+H160+H161+H177+H185+H194+H249+H253+H254+H255+H256+H257+H258+H259+H260+H261+H265+H266+H267+H268+H271+H272+H275+H276+H277+H278+H279+H280+H281+H282+H283+H284+H285+H286+H287+H288+H289+H290+H291+H292+H293+H294+H295+H296+H297+H298+H301+H302+H224</f>
        <v>40</v>
      </c>
      <c r="I313" s="50">
        <f>I20+I153+I21+I41+I42+I81+I82+I94+I95+I116+I117+I118+I119+I121+I122+I148+I151+I152+I156+I157+I158+I159+I160+I161+I177+I185+I194+I249+I253+I254+I255+I256+I257+I258+I259+I260+I261+I265+I266+I267+I268+I271+I272+I275+I276+I277+I278+I279+I280+I281+I282+I283+I284+I285+I286+I287+I288+I289+I290+I291+I292+I293+I294+I295+I296+I297+I298+I301+I302+I224</f>
        <v>46</v>
      </c>
    </row>
    <row r="314" spans="1:10">
      <c r="A314" s="13"/>
      <c r="B314" s="14"/>
      <c r="C314" s="14"/>
      <c r="D314" s="13"/>
      <c r="E314" s="13"/>
      <c r="J314" s="65"/>
    </row>
    <row r="315" spans="1:10">
      <c r="A315" s="13"/>
      <c r="B315" s="14"/>
      <c r="C315" s="14"/>
      <c r="D315" s="13"/>
      <c r="E315" s="13"/>
    </row>
    <row r="316" spans="1:10">
      <c r="A316" s="13"/>
      <c r="B316" s="14"/>
      <c r="C316" s="14"/>
      <c r="D316" s="13"/>
      <c r="E316" s="13"/>
    </row>
    <row r="317" spans="1:10" ht="18.75">
      <c r="A317" s="13"/>
      <c r="B317" s="210" t="s">
        <v>239</v>
      </c>
      <c r="C317" s="210"/>
      <c r="D317" s="210"/>
      <c r="E317" s="210"/>
    </row>
    <row r="318" spans="1:10">
      <c r="A318" s="13"/>
      <c r="B318" s="14"/>
      <c r="C318" s="14"/>
      <c r="D318" s="13"/>
      <c r="E318" s="13"/>
    </row>
    <row r="319" spans="1:10" ht="62.25" customHeight="1">
      <c r="A319" s="13"/>
      <c r="B319" s="22" t="s">
        <v>232</v>
      </c>
      <c r="C319" s="83" t="s">
        <v>241</v>
      </c>
      <c r="D319" s="83" t="s">
        <v>233</v>
      </c>
      <c r="E319" s="83" t="s">
        <v>234</v>
      </c>
    </row>
    <row r="320" spans="1:10" ht="15" customHeight="1">
      <c r="A320" s="13"/>
      <c r="B320" s="8" t="s">
        <v>235</v>
      </c>
      <c r="C320" s="61">
        <f t="shared" ref="C320:C326" si="75">F307</f>
        <v>53</v>
      </c>
      <c r="D320" s="9">
        <f t="shared" ref="D320:D326" si="76">E307</f>
        <v>61.25</v>
      </c>
      <c r="E320" s="7">
        <f>D320-C320</f>
        <v>8.25</v>
      </c>
    </row>
    <row r="321" spans="1:10">
      <c r="A321" s="13"/>
      <c r="B321" s="8" t="s">
        <v>236</v>
      </c>
      <c r="C321" s="61">
        <f t="shared" si="75"/>
        <v>111</v>
      </c>
      <c r="D321" s="9">
        <f t="shared" si="76"/>
        <v>141</v>
      </c>
      <c r="E321" s="7">
        <f t="shared" ref="E321:E326" si="77">D321-C321</f>
        <v>30</v>
      </c>
    </row>
    <row r="322" spans="1:10">
      <c r="A322" s="13"/>
      <c r="B322" s="8" t="s">
        <v>240</v>
      </c>
      <c r="C322" s="61">
        <f t="shared" si="75"/>
        <v>47.5</v>
      </c>
      <c r="D322" s="9">
        <f t="shared" si="76"/>
        <v>65.75</v>
      </c>
      <c r="E322" s="7">
        <f t="shared" si="77"/>
        <v>18.25</v>
      </c>
    </row>
    <row r="323" spans="1:10">
      <c r="A323" s="13"/>
      <c r="B323" s="8" t="s">
        <v>1</v>
      </c>
      <c r="C323" s="61">
        <f t="shared" si="75"/>
        <v>1</v>
      </c>
      <c r="D323" s="9">
        <f t="shared" si="76"/>
        <v>2</v>
      </c>
      <c r="E323" s="7">
        <f t="shared" si="77"/>
        <v>1</v>
      </c>
    </row>
    <row r="324" spans="1:10">
      <c r="A324" s="13"/>
      <c r="B324" s="8" t="s">
        <v>104</v>
      </c>
      <c r="C324" s="61">
        <f t="shared" si="75"/>
        <v>1.5</v>
      </c>
      <c r="D324" s="9">
        <f t="shared" si="76"/>
        <v>5</v>
      </c>
      <c r="E324" s="7">
        <f t="shared" si="77"/>
        <v>3.5</v>
      </c>
    </row>
    <row r="325" spans="1:10">
      <c r="A325" s="13"/>
      <c r="B325" s="8" t="s">
        <v>332</v>
      </c>
      <c r="C325" s="61">
        <f t="shared" si="75"/>
        <v>5</v>
      </c>
      <c r="D325" s="9">
        <f t="shared" si="76"/>
        <v>6</v>
      </c>
      <c r="E325" s="7">
        <f t="shared" si="77"/>
        <v>1</v>
      </c>
    </row>
    <row r="326" spans="1:10">
      <c r="A326" s="13"/>
      <c r="B326" s="8" t="s">
        <v>0</v>
      </c>
      <c r="C326" s="61">
        <f t="shared" si="75"/>
        <v>56.25</v>
      </c>
      <c r="D326" s="9">
        <f t="shared" si="76"/>
        <v>129.5</v>
      </c>
      <c r="E326" s="7">
        <f t="shared" si="77"/>
        <v>73.25</v>
      </c>
    </row>
    <row r="327" spans="1:10">
      <c r="A327" s="13"/>
      <c r="B327" s="8" t="s">
        <v>237</v>
      </c>
      <c r="C327" s="8">
        <f>SUM(C320:C326)</f>
        <v>275.25</v>
      </c>
      <c r="D327" s="8">
        <f t="shared" ref="D327:E327" si="78">SUM(D320:D326)</f>
        <v>410.5</v>
      </c>
      <c r="E327" s="8">
        <f t="shared" si="78"/>
        <v>135.25</v>
      </c>
      <c r="J327" s="65"/>
    </row>
    <row r="328" spans="1:10">
      <c r="A328" s="13"/>
      <c r="B328" s="14"/>
      <c r="C328" s="14"/>
      <c r="D328" s="13"/>
      <c r="E328" s="13"/>
    </row>
    <row r="329" spans="1:10">
      <c r="A329" s="13"/>
      <c r="B329" s="14"/>
      <c r="C329" s="14"/>
      <c r="D329" s="13"/>
      <c r="E329" s="13"/>
    </row>
    <row r="330" spans="1:10">
      <c r="A330" s="13"/>
      <c r="B330" s="14"/>
      <c r="C330" s="14"/>
      <c r="D330" s="13"/>
      <c r="E330" s="13"/>
    </row>
    <row r="331" spans="1:10">
      <c r="A331" s="13"/>
      <c r="B331" s="14"/>
      <c r="C331" s="14"/>
      <c r="D331" s="13"/>
      <c r="E331" s="13"/>
    </row>
    <row r="332" spans="1:10">
      <c r="A332" s="13"/>
      <c r="B332" s="14"/>
      <c r="C332" s="14"/>
      <c r="D332" s="13"/>
      <c r="E332" s="13"/>
    </row>
    <row r="333" spans="1:10">
      <c r="A333" s="13"/>
      <c r="B333" s="14"/>
      <c r="C333" s="14"/>
      <c r="D333" s="13"/>
      <c r="E333" s="13"/>
    </row>
    <row r="334" spans="1:10">
      <c r="A334" s="13"/>
      <c r="B334" s="14"/>
      <c r="C334" s="14"/>
      <c r="D334" s="13"/>
      <c r="E334" s="13"/>
    </row>
    <row r="335" spans="1:10">
      <c r="A335" s="13"/>
      <c r="B335" s="14"/>
      <c r="C335" s="14"/>
      <c r="D335" s="13"/>
      <c r="E335" s="13"/>
    </row>
    <row r="336" spans="1:10">
      <c r="A336" s="13"/>
      <c r="B336" s="14"/>
      <c r="C336" s="14"/>
      <c r="D336" s="13"/>
      <c r="E336" s="13"/>
    </row>
    <row r="337" spans="1:5">
      <c r="A337" s="13"/>
      <c r="B337" s="14"/>
      <c r="C337" s="14"/>
      <c r="D337" s="13"/>
      <c r="E337" s="13"/>
    </row>
    <row r="338" spans="1:5">
      <c r="A338" s="13"/>
      <c r="B338" s="14"/>
      <c r="C338" s="14"/>
      <c r="D338" s="13"/>
      <c r="E338" s="13"/>
    </row>
    <row r="339" spans="1:5">
      <c r="A339" s="13"/>
      <c r="B339" s="14"/>
      <c r="C339" s="14"/>
      <c r="D339" s="13"/>
      <c r="E339" s="13"/>
    </row>
    <row r="340" spans="1:5">
      <c r="A340" s="13"/>
      <c r="B340" s="14"/>
      <c r="C340" s="14"/>
      <c r="D340" s="13"/>
      <c r="E340" s="13"/>
    </row>
    <row r="341" spans="1:5">
      <c r="A341" s="13"/>
      <c r="B341" s="14"/>
      <c r="C341" s="14"/>
      <c r="D341" s="13"/>
      <c r="E341" s="13"/>
    </row>
    <row r="342" spans="1:5">
      <c r="A342" s="13"/>
      <c r="B342" s="14"/>
      <c r="C342" s="14"/>
      <c r="D342" s="13"/>
      <c r="E342" s="13"/>
    </row>
    <row r="343" spans="1:5">
      <c r="A343" s="13"/>
      <c r="B343" s="14"/>
      <c r="C343" s="14"/>
      <c r="D343" s="13"/>
      <c r="E343" s="13"/>
    </row>
    <row r="344" spans="1:5">
      <c r="A344" s="13"/>
      <c r="B344" s="14"/>
      <c r="C344" s="14"/>
      <c r="D344" s="13"/>
      <c r="E344" s="13"/>
    </row>
    <row r="345" spans="1:5">
      <c r="A345" s="13"/>
      <c r="B345" s="14"/>
      <c r="C345" s="14"/>
      <c r="D345" s="13"/>
      <c r="E345" s="13"/>
    </row>
    <row r="346" spans="1:5">
      <c r="A346" s="13"/>
      <c r="B346" s="14"/>
      <c r="C346" s="14"/>
      <c r="D346" s="13"/>
      <c r="E346" s="13"/>
    </row>
    <row r="347" spans="1:5">
      <c r="A347" s="13"/>
      <c r="B347" s="14"/>
      <c r="C347" s="14"/>
      <c r="D347" s="13"/>
      <c r="E347" s="13"/>
    </row>
    <row r="348" spans="1:5">
      <c r="A348" s="13"/>
      <c r="B348" s="14"/>
      <c r="C348" s="14"/>
      <c r="D348" s="13"/>
      <c r="E348" s="13"/>
    </row>
    <row r="349" spans="1:5">
      <c r="A349" s="13"/>
      <c r="B349" s="14"/>
      <c r="C349" s="14"/>
      <c r="D349" s="13"/>
      <c r="E349" s="13"/>
    </row>
    <row r="350" spans="1:5">
      <c r="A350" s="13"/>
      <c r="B350" s="14"/>
      <c r="C350" s="14"/>
      <c r="D350" s="13"/>
      <c r="E350" s="13"/>
    </row>
    <row r="351" spans="1:5">
      <c r="A351" s="13"/>
      <c r="B351" s="14"/>
      <c r="C351" s="14"/>
      <c r="D351" s="13"/>
      <c r="E351" s="13"/>
    </row>
    <row r="352" spans="1:5">
      <c r="A352" s="13"/>
      <c r="B352" s="14"/>
      <c r="C352" s="14"/>
      <c r="D352" s="13"/>
      <c r="E352" s="13"/>
    </row>
    <row r="353" spans="1:5">
      <c r="A353" s="13"/>
      <c r="B353" s="14"/>
      <c r="C353" s="14"/>
      <c r="D353" s="13"/>
      <c r="E353" s="13"/>
    </row>
    <row r="354" spans="1:5">
      <c r="A354" s="13"/>
      <c r="B354" s="14"/>
      <c r="C354" s="14"/>
      <c r="D354" s="13"/>
      <c r="E354" s="13"/>
    </row>
    <row r="355" spans="1:5">
      <c r="A355" s="13"/>
      <c r="B355" s="14"/>
      <c r="C355" s="14"/>
      <c r="D355" s="13"/>
      <c r="E355" s="13"/>
    </row>
    <row r="356" spans="1:5">
      <c r="A356" s="13"/>
      <c r="B356" s="14"/>
      <c r="C356" s="14"/>
      <c r="D356" s="13"/>
      <c r="E356" s="13"/>
    </row>
    <row r="357" spans="1:5">
      <c r="A357" s="13"/>
      <c r="B357" s="14"/>
      <c r="C357" s="14"/>
      <c r="D357" s="13"/>
      <c r="E357" s="13"/>
    </row>
    <row r="358" spans="1:5">
      <c r="A358" s="13"/>
      <c r="B358" s="14"/>
      <c r="C358" s="14"/>
      <c r="D358" s="13"/>
      <c r="E358" s="13"/>
    </row>
    <row r="359" spans="1:5">
      <c r="A359" s="13"/>
      <c r="B359" s="14"/>
      <c r="C359" s="14"/>
      <c r="D359" s="13"/>
      <c r="E359" s="13"/>
    </row>
    <row r="360" spans="1:5">
      <c r="A360" s="13"/>
      <c r="B360" s="14"/>
      <c r="C360" s="14"/>
      <c r="D360" s="13"/>
      <c r="E360" s="13"/>
    </row>
    <row r="361" spans="1:5">
      <c r="A361" s="13"/>
      <c r="B361" s="14"/>
      <c r="C361" s="14"/>
      <c r="D361" s="13"/>
      <c r="E361" s="13"/>
    </row>
    <row r="362" spans="1:5">
      <c r="A362" s="13"/>
      <c r="B362" s="14"/>
      <c r="C362" s="14"/>
      <c r="D362" s="13"/>
      <c r="E362" s="13"/>
    </row>
    <row r="363" spans="1:5">
      <c r="A363" s="13"/>
      <c r="B363" s="14"/>
      <c r="C363" s="14"/>
      <c r="D363" s="13"/>
      <c r="E363" s="13"/>
    </row>
    <row r="364" spans="1:5">
      <c r="A364" s="13"/>
      <c r="B364" s="14"/>
      <c r="C364" s="14"/>
      <c r="D364" s="13"/>
      <c r="E364" s="13"/>
    </row>
    <row r="365" spans="1:5">
      <c r="A365" s="13"/>
      <c r="B365" s="14"/>
      <c r="C365" s="14"/>
      <c r="D365" s="13"/>
      <c r="E365" s="13"/>
    </row>
    <row r="366" spans="1:5">
      <c r="A366" s="13"/>
      <c r="B366" s="14"/>
      <c r="C366" s="14"/>
      <c r="D366" s="13"/>
      <c r="E366" s="13"/>
    </row>
    <row r="367" spans="1:5">
      <c r="A367" s="13"/>
      <c r="B367" s="14"/>
      <c r="C367" s="14"/>
      <c r="D367" s="13"/>
      <c r="E367" s="13"/>
    </row>
    <row r="368" spans="1:5">
      <c r="A368" s="13"/>
      <c r="B368" s="14"/>
      <c r="C368" s="14"/>
      <c r="D368" s="13"/>
      <c r="E368" s="13"/>
    </row>
    <row r="369" spans="1:5">
      <c r="A369" s="13"/>
      <c r="B369" s="14"/>
      <c r="C369" s="14"/>
      <c r="D369" s="13"/>
      <c r="E369" s="13"/>
    </row>
    <row r="370" spans="1:5">
      <c r="A370" s="13"/>
      <c r="B370" s="14"/>
      <c r="C370" s="14"/>
      <c r="D370" s="13"/>
      <c r="E370" s="13"/>
    </row>
    <row r="371" spans="1:5">
      <c r="A371" s="13"/>
      <c r="B371" s="14"/>
      <c r="C371" s="14"/>
      <c r="D371" s="13"/>
      <c r="E371" s="13"/>
    </row>
    <row r="372" spans="1:5">
      <c r="A372" s="13"/>
      <c r="B372" s="14"/>
      <c r="C372" s="14"/>
      <c r="D372" s="13"/>
      <c r="E372" s="13"/>
    </row>
    <row r="373" spans="1:5">
      <c r="A373" s="13"/>
      <c r="B373" s="14"/>
      <c r="C373" s="14"/>
      <c r="D373" s="13"/>
      <c r="E373" s="13"/>
    </row>
    <row r="374" spans="1:5">
      <c r="A374" s="13"/>
      <c r="B374" s="14"/>
      <c r="C374" s="14"/>
      <c r="D374" s="13"/>
      <c r="E374" s="13"/>
    </row>
    <row r="375" spans="1:5">
      <c r="A375" s="13"/>
      <c r="B375" s="14"/>
      <c r="C375" s="14"/>
      <c r="D375" s="13"/>
      <c r="E375" s="13"/>
    </row>
    <row r="376" spans="1:5">
      <c r="A376" s="13"/>
      <c r="B376" s="14"/>
      <c r="C376" s="14"/>
      <c r="D376" s="13"/>
      <c r="E376" s="13"/>
    </row>
    <row r="377" spans="1:5">
      <c r="A377" s="13"/>
      <c r="B377" s="14"/>
      <c r="C377" s="14"/>
      <c r="D377" s="13"/>
      <c r="E377" s="13"/>
    </row>
    <row r="378" spans="1:5">
      <c r="A378" s="13"/>
      <c r="B378" s="14"/>
      <c r="C378" s="14"/>
      <c r="D378" s="13"/>
      <c r="E378" s="13"/>
    </row>
    <row r="379" spans="1:5">
      <c r="A379" s="13"/>
      <c r="B379" s="14"/>
      <c r="C379" s="14"/>
      <c r="D379" s="13"/>
      <c r="E379" s="13"/>
    </row>
    <row r="380" spans="1:5">
      <c r="A380" s="13"/>
      <c r="B380" s="14"/>
      <c r="C380" s="14"/>
      <c r="D380" s="13"/>
      <c r="E380" s="13"/>
    </row>
    <row r="381" spans="1:5">
      <c r="A381" s="13"/>
      <c r="B381" s="14"/>
      <c r="C381" s="14"/>
      <c r="D381" s="13"/>
      <c r="E381" s="13"/>
    </row>
    <row r="382" spans="1:5">
      <c r="A382" s="13"/>
      <c r="B382" s="14"/>
      <c r="C382" s="14"/>
      <c r="D382" s="13"/>
      <c r="E382" s="13"/>
    </row>
    <row r="383" spans="1:5">
      <c r="A383" s="13"/>
      <c r="B383" s="14"/>
      <c r="C383" s="14"/>
      <c r="D383" s="13"/>
      <c r="E383" s="13"/>
    </row>
    <row r="384" spans="1:5">
      <c r="A384" s="13"/>
      <c r="B384" s="14"/>
      <c r="C384" s="14"/>
      <c r="D384" s="13"/>
      <c r="E384" s="13"/>
    </row>
    <row r="385" spans="1:5">
      <c r="A385" s="13"/>
      <c r="B385" s="14"/>
      <c r="C385" s="14"/>
      <c r="D385" s="13"/>
      <c r="E385" s="13"/>
    </row>
    <row r="386" spans="1:5">
      <c r="A386" s="13"/>
      <c r="B386" s="14"/>
      <c r="C386" s="14"/>
      <c r="D386" s="13"/>
      <c r="E386" s="13"/>
    </row>
    <row r="387" spans="1:5">
      <c r="A387" s="13"/>
      <c r="B387" s="14"/>
      <c r="C387" s="14"/>
      <c r="D387" s="13"/>
      <c r="E387" s="13"/>
    </row>
    <row r="388" spans="1:5">
      <c r="A388" s="13"/>
      <c r="B388" s="14"/>
      <c r="C388" s="14"/>
      <c r="D388" s="13"/>
      <c r="E388" s="13"/>
    </row>
    <row r="389" spans="1:5">
      <c r="A389" s="13"/>
      <c r="B389" s="14"/>
      <c r="C389" s="14"/>
      <c r="D389" s="13"/>
      <c r="E389" s="13"/>
    </row>
    <row r="390" spans="1:5">
      <c r="A390" s="13"/>
      <c r="B390" s="14"/>
      <c r="C390" s="14"/>
      <c r="D390" s="13"/>
      <c r="E390" s="13"/>
    </row>
    <row r="391" spans="1:5">
      <c r="A391" s="13"/>
      <c r="B391" s="14"/>
      <c r="C391" s="14"/>
      <c r="D391" s="13"/>
      <c r="E391" s="13"/>
    </row>
    <row r="392" spans="1:5">
      <c r="A392" s="13"/>
      <c r="B392" s="14"/>
      <c r="C392" s="14"/>
      <c r="D392" s="13"/>
      <c r="E392" s="13"/>
    </row>
    <row r="393" spans="1:5">
      <c r="A393" s="13"/>
      <c r="B393" s="14"/>
      <c r="C393" s="14"/>
      <c r="D393" s="13"/>
      <c r="E393" s="13"/>
    </row>
    <row r="394" spans="1:5">
      <c r="A394" s="13"/>
      <c r="B394" s="14"/>
      <c r="C394" s="14"/>
      <c r="D394" s="13"/>
      <c r="E394" s="13"/>
    </row>
    <row r="395" spans="1:5">
      <c r="A395" s="13"/>
      <c r="B395" s="14"/>
      <c r="C395" s="14"/>
      <c r="D395" s="13"/>
      <c r="E395" s="13"/>
    </row>
    <row r="396" spans="1:5">
      <c r="A396" s="13"/>
      <c r="B396" s="14"/>
      <c r="C396" s="14"/>
      <c r="D396" s="13"/>
      <c r="E396" s="13"/>
    </row>
    <row r="397" spans="1:5">
      <c r="A397" s="13"/>
      <c r="B397" s="14"/>
      <c r="C397" s="14"/>
      <c r="D397" s="13"/>
      <c r="E397" s="13"/>
    </row>
    <row r="398" spans="1:5">
      <c r="A398" s="13"/>
      <c r="B398" s="14"/>
      <c r="C398" s="14"/>
      <c r="D398" s="13"/>
      <c r="E398" s="13"/>
    </row>
    <row r="399" spans="1:5">
      <c r="A399" s="13"/>
      <c r="B399" s="14"/>
      <c r="C399" s="14"/>
      <c r="D399" s="13"/>
      <c r="E399" s="13"/>
    </row>
    <row r="400" spans="1:5">
      <c r="A400" s="13"/>
      <c r="B400" s="14"/>
      <c r="C400" s="14"/>
      <c r="D400" s="13"/>
      <c r="E400" s="13"/>
    </row>
    <row r="401" spans="1:5">
      <c r="A401" s="13"/>
      <c r="B401" s="14"/>
      <c r="C401" s="14"/>
      <c r="D401" s="13"/>
      <c r="E401" s="13"/>
    </row>
    <row r="402" spans="1:5">
      <c r="A402" s="13"/>
      <c r="B402" s="14"/>
      <c r="C402" s="14"/>
      <c r="D402" s="13"/>
      <c r="E402" s="13"/>
    </row>
    <row r="403" spans="1:5">
      <c r="A403" s="13"/>
      <c r="B403" s="14"/>
      <c r="C403" s="14"/>
      <c r="D403" s="13"/>
      <c r="E403" s="13"/>
    </row>
    <row r="404" spans="1:5">
      <c r="A404" s="13"/>
      <c r="B404" s="14"/>
      <c r="C404" s="14"/>
      <c r="D404" s="13"/>
      <c r="E404" s="13"/>
    </row>
    <row r="405" spans="1:5">
      <c r="A405" s="13"/>
      <c r="B405" s="14"/>
      <c r="C405" s="14"/>
      <c r="D405" s="13"/>
      <c r="E405" s="13"/>
    </row>
    <row r="406" spans="1:5">
      <c r="A406" s="13"/>
      <c r="B406" s="14"/>
      <c r="C406" s="14"/>
      <c r="D406" s="13"/>
      <c r="E406" s="13"/>
    </row>
    <row r="407" spans="1:5">
      <c r="A407" s="13"/>
      <c r="B407" s="14"/>
      <c r="C407" s="14"/>
      <c r="D407" s="13"/>
      <c r="E407" s="13"/>
    </row>
    <row r="408" spans="1:5">
      <c r="A408" s="13"/>
      <c r="B408" s="14"/>
      <c r="C408" s="14"/>
      <c r="D408" s="13"/>
      <c r="E408" s="13"/>
    </row>
    <row r="409" spans="1:5">
      <c r="A409" s="13"/>
      <c r="B409" s="14"/>
      <c r="C409" s="14"/>
      <c r="D409" s="13"/>
      <c r="E409" s="13"/>
    </row>
    <row r="410" spans="1:5">
      <c r="A410" s="13"/>
      <c r="B410" s="14"/>
      <c r="C410" s="14"/>
      <c r="D410" s="13"/>
      <c r="E410" s="13"/>
    </row>
    <row r="411" spans="1:5">
      <c r="A411" s="13"/>
      <c r="B411" s="14"/>
      <c r="C411" s="14"/>
      <c r="D411" s="13"/>
      <c r="E411" s="13"/>
    </row>
    <row r="412" spans="1:5">
      <c r="A412" s="13"/>
      <c r="B412" s="14"/>
      <c r="C412" s="14"/>
      <c r="D412" s="13"/>
      <c r="E412" s="13"/>
    </row>
    <row r="413" spans="1:5">
      <c r="A413" s="13"/>
      <c r="B413" s="14"/>
      <c r="C413" s="14"/>
      <c r="D413" s="13"/>
      <c r="E413" s="13"/>
    </row>
    <row r="414" spans="1:5">
      <c r="A414" s="13"/>
      <c r="B414" s="14"/>
      <c r="C414" s="14"/>
      <c r="D414" s="13"/>
      <c r="E414" s="13"/>
    </row>
    <row r="415" spans="1:5">
      <c r="A415" s="13"/>
      <c r="B415" s="14"/>
      <c r="C415" s="14"/>
      <c r="D415" s="13"/>
      <c r="E415" s="13"/>
    </row>
    <row r="416" spans="1:5">
      <c r="A416" s="13"/>
      <c r="B416" s="14"/>
      <c r="C416" s="14"/>
      <c r="D416" s="13"/>
      <c r="E416" s="13"/>
    </row>
    <row r="417" spans="1:5">
      <c r="A417" s="13"/>
      <c r="B417" s="14"/>
      <c r="C417" s="14"/>
      <c r="D417" s="13"/>
      <c r="E417" s="13"/>
    </row>
    <row r="418" spans="1:5">
      <c r="A418" s="13"/>
      <c r="B418" s="14"/>
      <c r="C418" s="14"/>
      <c r="D418" s="13"/>
      <c r="E418" s="13"/>
    </row>
    <row r="419" spans="1:5">
      <c r="A419" s="13"/>
      <c r="B419" s="14"/>
      <c r="C419" s="14"/>
      <c r="D419" s="13"/>
      <c r="E419" s="13"/>
    </row>
    <row r="420" spans="1:5">
      <c r="A420" s="13"/>
      <c r="B420" s="14"/>
      <c r="C420" s="14"/>
      <c r="D420" s="13"/>
      <c r="E420" s="13"/>
    </row>
    <row r="421" spans="1:5">
      <c r="A421" s="13"/>
      <c r="B421" s="14"/>
      <c r="C421" s="14"/>
      <c r="D421" s="13"/>
      <c r="E421" s="13"/>
    </row>
    <row r="422" spans="1:5">
      <c r="A422" s="13"/>
      <c r="B422" s="14"/>
      <c r="C422" s="14"/>
      <c r="D422" s="13"/>
      <c r="E422" s="13"/>
    </row>
    <row r="423" spans="1:5">
      <c r="A423" s="13"/>
      <c r="B423" s="14"/>
      <c r="C423" s="14"/>
      <c r="D423" s="13"/>
      <c r="E423" s="13"/>
    </row>
    <row r="424" spans="1:5">
      <c r="A424" s="13"/>
      <c r="B424" s="14"/>
      <c r="C424" s="14"/>
      <c r="D424" s="13"/>
      <c r="E424" s="13"/>
    </row>
    <row r="425" spans="1:5">
      <c r="A425" s="13"/>
      <c r="B425" s="14"/>
      <c r="C425" s="14"/>
      <c r="D425" s="13"/>
      <c r="E425" s="13"/>
    </row>
    <row r="426" spans="1:5">
      <c r="A426" s="13"/>
      <c r="B426" s="14"/>
      <c r="C426" s="14"/>
      <c r="D426" s="13"/>
      <c r="E426" s="13"/>
    </row>
    <row r="427" spans="1:5">
      <c r="A427" s="13"/>
      <c r="B427" s="14"/>
      <c r="C427" s="14"/>
      <c r="D427" s="13"/>
      <c r="E427" s="13"/>
    </row>
    <row r="428" spans="1:5">
      <c r="A428" s="13"/>
      <c r="B428" s="14"/>
      <c r="C428" s="14"/>
      <c r="D428" s="13"/>
      <c r="E428" s="13"/>
    </row>
    <row r="429" spans="1:5">
      <c r="A429" s="13"/>
      <c r="B429" s="14"/>
      <c r="C429" s="14"/>
      <c r="D429" s="13"/>
      <c r="E429" s="13"/>
    </row>
    <row r="430" spans="1:5">
      <c r="A430" s="13"/>
      <c r="B430" s="14"/>
      <c r="C430" s="14"/>
      <c r="D430" s="13"/>
      <c r="E430" s="13"/>
    </row>
    <row r="431" spans="1:5">
      <c r="A431" s="13"/>
      <c r="B431" s="14"/>
      <c r="C431" s="14"/>
      <c r="D431" s="13"/>
      <c r="E431" s="13"/>
    </row>
    <row r="432" spans="1:5">
      <c r="A432" s="13"/>
      <c r="B432" s="14"/>
      <c r="C432" s="14"/>
      <c r="D432" s="13"/>
      <c r="E432" s="13"/>
    </row>
    <row r="433" spans="1:5">
      <c r="A433" s="13"/>
      <c r="B433" s="14"/>
      <c r="C433" s="14"/>
      <c r="D433" s="13"/>
      <c r="E433" s="13"/>
    </row>
    <row r="434" spans="1:5">
      <c r="A434" s="13"/>
      <c r="B434" s="14"/>
      <c r="C434" s="14"/>
      <c r="D434" s="13"/>
      <c r="E434" s="13"/>
    </row>
    <row r="435" spans="1:5">
      <c r="A435" s="13"/>
      <c r="B435" s="14"/>
      <c r="C435" s="14"/>
      <c r="D435" s="13"/>
      <c r="E435" s="13"/>
    </row>
    <row r="436" spans="1:5">
      <c r="A436" s="13"/>
      <c r="B436" s="14"/>
      <c r="C436" s="14"/>
      <c r="D436" s="13"/>
      <c r="E436" s="13"/>
    </row>
    <row r="437" spans="1:5">
      <c r="A437" s="13"/>
      <c r="B437" s="14"/>
      <c r="C437" s="14"/>
      <c r="D437" s="13"/>
      <c r="E437" s="13"/>
    </row>
    <row r="438" spans="1:5">
      <c r="A438" s="13"/>
      <c r="B438" s="14"/>
      <c r="C438" s="14"/>
      <c r="D438" s="13"/>
      <c r="E438" s="13"/>
    </row>
    <row r="439" spans="1:5">
      <c r="A439" s="13"/>
      <c r="B439" s="14"/>
      <c r="C439" s="14"/>
      <c r="D439" s="13"/>
      <c r="E439" s="13"/>
    </row>
    <row r="440" spans="1:5">
      <c r="A440" s="13"/>
      <c r="B440" s="14"/>
      <c r="C440" s="14"/>
      <c r="D440" s="13"/>
      <c r="E440" s="13"/>
    </row>
    <row r="441" spans="1:5">
      <c r="A441" s="13"/>
      <c r="B441" s="14"/>
      <c r="C441" s="14"/>
      <c r="D441" s="13"/>
      <c r="E441" s="13"/>
    </row>
    <row r="442" spans="1:5">
      <c r="A442" s="13"/>
      <c r="B442" s="14"/>
      <c r="C442" s="14"/>
      <c r="D442" s="13"/>
      <c r="E442" s="13"/>
    </row>
    <row r="443" spans="1:5">
      <c r="A443" s="13"/>
      <c r="B443" s="14"/>
      <c r="C443" s="14"/>
      <c r="D443" s="13"/>
      <c r="E443" s="13"/>
    </row>
    <row r="444" spans="1:5">
      <c r="A444" s="13"/>
      <c r="B444" s="14"/>
      <c r="C444" s="14"/>
      <c r="D444" s="13"/>
      <c r="E444" s="13"/>
    </row>
    <row r="445" spans="1:5">
      <c r="A445" s="13"/>
      <c r="B445" s="14"/>
      <c r="C445" s="14"/>
      <c r="D445" s="13"/>
      <c r="E445" s="13"/>
    </row>
    <row r="446" spans="1:5">
      <c r="A446" s="13"/>
      <c r="B446" s="14"/>
      <c r="C446" s="14"/>
      <c r="D446" s="13"/>
      <c r="E446" s="13"/>
    </row>
    <row r="447" spans="1:5">
      <c r="A447" s="13"/>
      <c r="B447" s="14"/>
      <c r="C447" s="14"/>
      <c r="D447" s="13"/>
      <c r="E447" s="13"/>
    </row>
    <row r="448" spans="1:5">
      <c r="A448" s="13"/>
      <c r="B448" s="14"/>
      <c r="C448" s="14"/>
      <c r="D448" s="13"/>
      <c r="E448" s="13"/>
    </row>
    <row r="449" spans="1:5">
      <c r="A449" s="13"/>
      <c r="B449" s="14"/>
      <c r="C449" s="14"/>
      <c r="D449" s="13"/>
      <c r="E449" s="13"/>
    </row>
    <row r="450" spans="1:5">
      <c r="A450" s="13"/>
      <c r="B450" s="14"/>
      <c r="C450" s="14"/>
      <c r="D450" s="13"/>
      <c r="E450" s="13"/>
    </row>
    <row r="451" spans="1:5">
      <c r="A451" s="13"/>
      <c r="B451" s="14"/>
      <c r="C451" s="14"/>
      <c r="D451" s="13"/>
      <c r="E451" s="13"/>
    </row>
    <row r="452" spans="1:5">
      <c r="A452" s="13"/>
      <c r="B452" s="14"/>
      <c r="C452" s="14"/>
      <c r="D452" s="13"/>
      <c r="E452" s="13"/>
    </row>
    <row r="453" spans="1:5">
      <c r="A453" s="13"/>
      <c r="B453" s="14"/>
      <c r="C453" s="14"/>
      <c r="D453" s="13"/>
      <c r="E453" s="13"/>
    </row>
    <row r="454" spans="1:5">
      <c r="A454" s="13"/>
      <c r="B454" s="14"/>
      <c r="C454" s="14"/>
      <c r="D454" s="13"/>
      <c r="E454" s="13"/>
    </row>
    <row r="455" spans="1:5">
      <c r="A455" s="13"/>
      <c r="B455" s="14"/>
      <c r="C455" s="14"/>
      <c r="D455" s="13"/>
      <c r="E455" s="13"/>
    </row>
    <row r="456" spans="1:5">
      <c r="A456" s="13"/>
      <c r="B456" s="14"/>
      <c r="C456" s="14"/>
      <c r="D456" s="13"/>
      <c r="E456" s="13"/>
    </row>
    <row r="457" spans="1:5">
      <c r="A457" s="13"/>
      <c r="B457" s="14"/>
      <c r="C457" s="14"/>
      <c r="D457" s="13"/>
      <c r="E457" s="13"/>
    </row>
    <row r="458" spans="1:5">
      <c r="A458" s="13"/>
      <c r="B458" s="14"/>
      <c r="C458" s="14"/>
      <c r="D458" s="13"/>
      <c r="E458" s="13"/>
    </row>
    <row r="459" spans="1:5">
      <c r="A459" s="13"/>
      <c r="B459" s="14"/>
      <c r="C459" s="14"/>
      <c r="D459" s="13"/>
      <c r="E459" s="13"/>
    </row>
    <row r="460" spans="1:5">
      <c r="A460" s="13"/>
      <c r="B460" s="14"/>
      <c r="C460" s="14"/>
      <c r="D460" s="13"/>
      <c r="E460" s="13"/>
    </row>
    <row r="461" spans="1:5">
      <c r="A461" s="13"/>
      <c r="B461" s="14"/>
      <c r="C461" s="14"/>
      <c r="D461" s="13"/>
      <c r="E461" s="13"/>
    </row>
    <row r="462" spans="1:5">
      <c r="A462" s="13"/>
      <c r="B462" s="14"/>
      <c r="C462" s="14"/>
      <c r="D462" s="13"/>
      <c r="E462" s="13"/>
    </row>
    <row r="463" spans="1:5">
      <c r="A463" s="13"/>
      <c r="B463" s="14"/>
      <c r="C463" s="14"/>
      <c r="D463" s="13"/>
      <c r="E463" s="13"/>
    </row>
    <row r="464" spans="1:5">
      <c r="A464" s="13"/>
      <c r="B464" s="14"/>
      <c r="C464" s="14"/>
      <c r="D464" s="13"/>
      <c r="E464" s="13"/>
    </row>
    <row r="465" spans="1:5">
      <c r="A465" s="13"/>
      <c r="B465" s="14"/>
      <c r="C465" s="14"/>
      <c r="D465" s="13"/>
      <c r="E465" s="13"/>
    </row>
    <row r="466" spans="1:5">
      <c r="A466" s="13"/>
      <c r="B466" s="14"/>
      <c r="C466" s="14"/>
      <c r="D466" s="13"/>
      <c r="E466" s="13"/>
    </row>
    <row r="467" spans="1:5">
      <c r="A467" s="13"/>
      <c r="B467" s="14"/>
      <c r="C467" s="14"/>
      <c r="D467" s="13"/>
      <c r="E467" s="13"/>
    </row>
    <row r="468" spans="1:5">
      <c r="A468" s="13"/>
      <c r="B468" s="14"/>
      <c r="C468" s="14"/>
      <c r="D468" s="13"/>
      <c r="E468" s="13"/>
    </row>
    <row r="469" spans="1:5">
      <c r="A469" s="13"/>
      <c r="B469" s="14"/>
      <c r="C469" s="14"/>
      <c r="D469" s="13"/>
      <c r="E469" s="13"/>
    </row>
    <row r="470" spans="1:5">
      <c r="A470" s="13"/>
      <c r="B470" s="14"/>
      <c r="C470" s="14"/>
      <c r="D470" s="13"/>
      <c r="E470" s="13"/>
    </row>
    <row r="471" spans="1:5">
      <c r="A471" s="13"/>
      <c r="B471" s="14"/>
      <c r="C471" s="14"/>
      <c r="D471" s="13"/>
      <c r="E471" s="13"/>
    </row>
    <row r="472" spans="1:5">
      <c r="A472" s="13"/>
      <c r="B472" s="14"/>
      <c r="C472" s="14"/>
      <c r="D472" s="13"/>
      <c r="E472" s="13"/>
    </row>
    <row r="473" spans="1:5">
      <c r="A473" s="13"/>
      <c r="B473" s="14"/>
      <c r="C473" s="14"/>
      <c r="D473" s="13"/>
      <c r="E473" s="13"/>
    </row>
    <row r="474" spans="1:5">
      <c r="A474" s="13"/>
      <c r="B474" s="14"/>
      <c r="C474" s="14"/>
      <c r="D474" s="13"/>
      <c r="E474" s="13"/>
    </row>
    <row r="475" spans="1:5">
      <c r="A475" s="13"/>
      <c r="B475" s="14"/>
      <c r="C475" s="14"/>
      <c r="D475" s="13"/>
      <c r="E475" s="13"/>
    </row>
    <row r="476" spans="1:5">
      <c r="A476" s="13"/>
      <c r="B476" s="14"/>
      <c r="C476" s="14"/>
      <c r="D476" s="13"/>
      <c r="E476" s="13"/>
    </row>
    <row r="477" spans="1:5">
      <c r="A477" s="13"/>
      <c r="B477" s="14"/>
      <c r="C477" s="14"/>
      <c r="D477" s="13"/>
      <c r="E477" s="13"/>
    </row>
    <row r="478" spans="1:5">
      <c r="A478" s="13"/>
      <c r="B478" s="14"/>
      <c r="C478" s="14"/>
      <c r="D478" s="13"/>
      <c r="E478" s="13"/>
    </row>
    <row r="479" spans="1:5">
      <c r="A479" s="13"/>
      <c r="B479" s="14"/>
      <c r="C479" s="14"/>
      <c r="D479" s="13"/>
      <c r="E479" s="13"/>
    </row>
    <row r="480" spans="1:5">
      <c r="A480" s="13"/>
      <c r="B480" s="14"/>
      <c r="C480" s="14"/>
      <c r="D480" s="13"/>
      <c r="E480" s="13"/>
    </row>
    <row r="481" spans="1:5">
      <c r="A481" s="13"/>
      <c r="B481" s="14"/>
      <c r="C481" s="14"/>
      <c r="D481" s="13"/>
      <c r="E481" s="13"/>
    </row>
    <row r="482" spans="1:5">
      <c r="A482" s="13"/>
      <c r="B482" s="14"/>
      <c r="C482" s="14"/>
      <c r="D482" s="13"/>
      <c r="E482" s="13"/>
    </row>
    <row r="483" spans="1:5">
      <c r="A483" s="13"/>
      <c r="B483" s="14"/>
      <c r="C483" s="14"/>
      <c r="D483" s="13"/>
      <c r="E483" s="13"/>
    </row>
    <row r="484" spans="1:5">
      <c r="A484" s="13"/>
      <c r="B484" s="14"/>
      <c r="C484" s="14"/>
      <c r="D484" s="13"/>
      <c r="E484" s="13"/>
    </row>
    <row r="485" spans="1:5">
      <c r="A485" s="13"/>
      <c r="B485" s="14"/>
      <c r="C485" s="14"/>
      <c r="D485" s="13"/>
      <c r="E485" s="13"/>
    </row>
    <row r="486" spans="1:5">
      <c r="A486" s="13"/>
      <c r="B486" s="14"/>
      <c r="C486" s="14"/>
      <c r="D486" s="13"/>
      <c r="E486" s="13"/>
    </row>
    <row r="487" spans="1:5">
      <c r="A487" s="13"/>
      <c r="B487" s="14"/>
      <c r="C487" s="14"/>
      <c r="D487" s="13"/>
      <c r="E487" s="13"/>
    </row>
    <row r="488" spans="1:5">
      <c r="A488" s="13"/>
      <c r="B488" s="14"/>
      <c r="C488" s="14"/>
      <c r="D488" s="13"/>
      <c r="E488" s="13"/>
    </row>
    <row r="489" spans="1:5">
      <c r="A489" s="13"/>
      <c r="B489" s="14"/>
      <c r="C489" s="14"/>
      <c r="D489" s="13"/>
      <c r="E489" s="13"/>
    </row>
    <row r="490" spans="1:5">
      <c r="A490" s="13"/>
      <c r="B490" s="14"/>
      <c r="C490" s="14"/>
      <c r="D490" s="13"/>
      <c r="E490" s="13"/>
    </row>
    <row r="491" spans="1:5">
      <c r="A491" s="13"/>
      <c r="B491" s="14"/>
      <c r="C491" s="14"/>
      <c r="D491" s="13"/>
      <c r="E491" s="13"/>
    </row>
    <row r="492" spans="1:5">
      <c r="A492" s="13"/>
      <c r="B492" s="14"/>
      <c r="C492" s="14"/>
      <c r="D492" s="13"/>
      <c r="E492" s="13"/>
    </row>
    <row r="493" spans="1:5">
      <c r="A493" s="13"/>
      <c r="B493" s="14"/>
      <c r="C493" s="14"/>
      <c r="D493" s="13"/>
      <c r="E493" s="13"/>
    </row>
    <row r="494" spans="1:5">
      <c r="A494" s="13"/>
      <c r="B494" s="14"/>
      <c r="C494" s="14"/>
      <c r="D494" s="13"/>
      <c r="E494" s="13"/>
    </row>
    <row r="495" spans="1:5">
      <c r="A495" s="13"/>
      <c r="B495" s="14"/>
      <c r="C495" s="14"/>
      <c r="D495" s="13"/>
      <c r="E495" s="13"/>
    </row>
    <row r="496" spans="1:5">
      <c r="A496" s="13"/>
      <c r="B496" s="14"/>
      <c r="C496" s="14"/>
      <c r="D496" s="13"/>
      <c r="E496" s="13"/>
    </row>
    <row r="497" spans="1:5">
      <c r="A497" s="13"/>
      <c r="B497" s="14"/>
      <c r="C497" s="14"/>
      <c r="D497" s="13"/>
      <c r="E497" s="13"/>
    </row>
    <row r="498" spans="1:5">
      <c r="A498" s="13"/>
      <c r="B498" s="14"/>
      <c r="C498" s="14"/>
      <c r="D498" s="13"/>
      <c r="E498" s="13"/>
    </row>
    <row r="499" spans="1:5">
      <c r="A499" s="13"/>
      <c r="B499" s="14"/>
      <c r="C499" s="14"/>
      <c r="D499" s="13"/>
      <c r="E499" s="13"/>
    </row>
    <row r="500" spans="1:5">
      <c r="A500" s="13"/>
      <c r="B500" s="14"/>
      <c r="C500" s="14"/>
      <c r="D500" s="13"/>
      <c r="E500" s="13"/>
    </row>
    <row r="501" spans="1:5">
      <c r="A501" s="13"/>
      <c r="B501" s="14"/>
      <c r="C501" s="14"/>
      <c r="D501" s="13"/>
      <c r="E501" s="13"/>
    </row>
    <row r="502" spans="1:5">
      <c r="A502" s="13"/>
      <c r="B502" s="14"/>
      <c r="C502" s="14"/>
      <c r="D502" s="13"/>
      <c r="E502" s="13"/>
    </row>
    <row r="503" spans="1:5">
      <c r="A503" s="13"/>
      <c r="B503" s="14"/>
      <c r="C503" s="14"/>
      <c r="D503" s="13"/>
      <c r="E503" s="13"/>
    </row>
    <row r="504" spans="1:5">
      <c r="A504" s="13"/>
      <c r="B504" s="14"/>
      <c r="C504" s="14"/>
      <c r="D504" s="13"/>
      <c r="E504" s="13"/>
    </row>
    <row r="505" spans="1:5">
      <c r="A505" s="13"/>
      <c r="B505" s="14"/>
      <c r="C505" s="14"/>
      <c r="D505" s="13"/>
      <c r="E505" s="13"/>
    </row>
    <row r="506" spans="1:5">
      <c r="A506" s="13"/>
      <c r="B506" s="14"/>
      <c r="C506" s="14"/>
      <c r="D506" s="13"/>
      <c r="E506" s="13"/>
    </row>
    <row r="507" spans="1:5">
      <c r="A507" s="13"/>
      <c r="B507" s="14"/>
      <c r="C507" s="14"/>
      <c r="D507" s="13"/>
      <c r="E507" s="13"/>
    </row>
    <row r="508" spans="1:5">
      <c r="A508" s="13"/>
      <c r="B508" s="14"/>
      <c r="C508" s="14"/>
      <c r="D508" s="13"/>
      <c r="E508" s="13"/>
    </row>
    <row r="509" spans="1:5">
      <c r="A509" s="13"/>
      <c r="B509" s="14"/>
      <c r="C509" s="14"/>
      <c r="D509" s="13"/>
      <c r="E509" s="13"/>
    </row>
    <row r="510" spans="1:5">
      <c r="A510" s="13"/>
      <c r="B510" s="14"/>
      <c r="C510" s="14"/>
      <c r="D510" s="13"/>
      <c r="E510" s="13"/>
    </row>
    <row r="511" spans="1:5">
      <c r="A511" s="13"/>
      <c r="B511" s="14"/>
      <c r="C511" s="14"/>
      <c r="D511" s="13"/>
      <c r="E511" s="13"/>
    </row>
    <row r="512" spans="1:5">
      <c r="A512" s="13"/>
      <c r="B512" s="14"/>
      <c r="C512" s="14"/>
      <c r="D512" s="13"/>
      <c r="E512" s="13"/>
    </row>
    <row r="513" spans="1:5">
      <c r="A513" s="13"/>
      <c r="B513" s="14"/>
      <c r="C513" s="14"/>
      <c r="D513" s="13"/>
      <c r="E513" s="13"/>
    </row>
    <row r="514" spans="1:5">
      <c r="A514" s="13"/>
      <c r="B514" s="14"/>
      <c r="C514" s="14"/>
      <c r="D514" s="13"/>
      <c r="E514" s="13"/>
    </row>
    <row r="515" spans="1:5">
      <c r="A515" s="13"/>
      <c r="B515" s="14"/>
      <c r="C515" s="14"/>
      <c r="D515" s="13"/>
      <c r="E515" s="13"/>
    </row>
    <row r="516" spans="1:5">
      <c r="A516" s="13"/>
      <c r="B516" s="14"/>
      <c r="C516" s="14"/>
      <c r="D516" s="13"/>
      <c r="E516" s="13"/>
    </row>
    <row r="517" spans="1:5">
      <c r="A517" s="13"/>
      <c r="B517" s="14"/>
      <c r="C517" s="14"/>
      <c r="D517" s="13"/>
      <c r="E517" s="13"/>
    </row>
  </sheetData>
  <mergeCells count="71">
    <mergeCell ref="F150:I150"/>
    <mergeCell ref="F155:I155"/>
    <mergeCell ref="F197:I197"/>
    <mergeCell ref="F187:I187"/>
    <mergeCell ref="B317:E317"/>
    <mergeCell ref="F300:I300"/>
    <mergeCell ref="A305:D305"/>
    <mergeCell ref="C306:E306"/>
    <mergeCell ref="C307:D307"/>
    <mergeCell ref="C308:D308"/>
    <mergeCell ref="C309:D309"/>
    <mergeCell ref="C310:D310"/>
    <mergeCell ref="C311:D311"/>
    <mergeCell ref="C312:D312"/>
    <mergeCell ref="A300:E300"/>
    <mergeCell ref="F204:I204"/>
    <mergeCell ref="F246:I246"/>
    <mergeCell ref="F251:I251"/>
    <mergeCell ref="F263:I263"/>
    <mergeCell ref="F270:I270"/>
    <mergeCell ref="F163:I163"/>
    <mergeCell ref="F214:I214"/>
    <mergeCell ref="F220:I220"/>
    <mergeCell ref="F227:I227"/>
    <mergeCell ref="F236:I236"/>
    <mergeCell ref="F179:I179"/>
    <mergeCell ref="A274:E274"/>
    <mergeCell ref="A187:E187"/>
    <mergeCell ref="A246:E246"/>
    <mergeCell ref="A227:E227"/>
    <mergeCell ref="A236:E236"/>
    <mergeCell ref="A251:E251"/>
    <mergeCell ref="A263:E263"/>
    <mergeCell ref="A270:E270"/>
    <mergeCell ref="A179:E179"/>
    <mergeCell ref="A197:E197"/>
    <mergeCell ref="A204:E204"/>
    <mergeCell ref="A214:E214"/>
    <mergeCell ref="A220:E220"/>
    <mergeCell ref="A24:E24"/>
    <mergeCell ref="A29:E29"/>
    <mergeCell ref="A44:E44"/>
    <mergeCell ref="A59:E59"/>
    <mergeCell ref="A51:E51"/>
    <mergeCell ref="F7:I7"/>
    <mergeCell ref="F29:I29"/>
    <mergeCell ref="F44:I44"/>
    <mergeCell ref="F59:I59"/>
    <mergeCell ref="F24:I24"/>
    <mergeCell ref="F51:I51"/>
    <mergeCell ref="A1:E1"/>
    <mergeCell ref="A3:E3"/>
    <mergeCell ref="A6:E6"/>
    <mergeCell ref="A7:E7"/>
    <mergeCell ref="A8:E8"/>
    <mergeCell ref="C313:D313"/>
    <mergeCell ref="F134:I134"/>
    <mergeCell ref="F69:I69"/>
    <mergeCell ref="F84:I84"/>
    <mergeCell ref="F97:I97"/>
    <mergeCell ref="F124:I124"/>
    <mergeCell ref="A69:E69"/>
    <mergeCell ref="A84:E84"/>
    <mergeCell ref="A134:E134"/>
    <mergeCell ref="A150:E150"/>
    <mergeCell ref="A155:E155"/>
    <mergeCell ref="A163:E163"/>
    <mergeCell ref="A97:E97"/>
    <mergeCell ref="A124:E124"/>
    <mergeCell ref="F274:I274"/>
    <mergeCell ref="A85:E85"/>
  </mergeCells>
  <pageMargins left="0.70866141732283472" right="0.11811023622047245" top="0.15748031496062992" bottom="0.15748031496062992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04"/>
  <sheetViews>
    <sheetView view="pageBreakPreview" topLeftCell="A292" zoomScale="118" zoomScaleNormal="100" zoomScaleSheetLayoutView="118" workbookViewId="0">
      <selection activeCell="G302" sqref="G302"/>
    </sheetView>
  </sheetViews>
  <sheetFormatPr defaultRowHeight="15"/>
  <cols>
    <col min="1" max="1" width="3.140625" style="157" customWidth="1"/>
    <col min="2" max="2" width="40.140625" style="2" customWidth="1"/>
    <col min="3" max="3" width="25.7109375" style="2" customWidth="1"/>
    <col min="4" max="4" width="15" style="157" customWidth="1"/>
    <col min="5" max="5" width="15.85546875" style="157" customWidth="1"/>
    <col min="6" max="6" width="9.28515625" style="157" bestFit="1" customWidth="1"/>
    <col min="7" max="8" width="9.28515625" bestFit="1" customWidth="1"/>
  </cols>
  <sheetData>
    <row r="1" spans="1:5" ht="18.75">
      <c r="A1" s="197" t="s">
        <v>6</v>
      </c>
      <c r="B1" s="197"/>
      <c r="C1" s="197"/>
      <c r="D1" s="197"/>
      <c r="E1" s="197"/>
    </row>
    <row r="2" spans="1:5">
      <c r="A2" s="156"/>
      <c r="B2" s="5"/>
      <c r="C2" s="5"/>
      <c r="D2" s="156"/>
      <c r="E2" s="156"/>
    </row>
    <row r="3" spans="1:5">
      <c r="A3" s="174" t="s">
        <v>7</v>
      </c>
      <c r="B3" s="174"/>
      <c r="C3" s="174"/>
      <c r="D3" s="174"/>
      <c r="E3" s="174"/>
    </row>
    <row r="4" spans="1:5" ht="15.75" thickBot="1">
      <c r="A4" s="3"/>
      <c r="B4" s="6"/>
      <c r="C4" s="6"/>
      <c r="D4" s="3"/>
      <c r="E4" s="3"/>
    </row>
    <row r="5" spans="1:5" ht="83.25" customHeight="1">
      <c r="A5" s="27" t="s">
        <v>2</v>
      </c>
      <c r="B5" s="28" t="s">
        <v>3</v>
      </c>
      <c r="C5" s="28" t="s">
        <v>4</v>
      </c>
      <c r="D5" s="28" t="s">
        <v>52</v>
      </c>
      <c r="E5" s="29" t="s">
        <v>5</v>
      </c>
    </row>
    <row r="6" spans="1:5">
      <c r="A6" s="198" t="s">
        <v>43</v>
      </c>
      <c r="B6" s="199"/>
      <c r="C6" s="199"/>
      <c r="D6" s="199"/>
      <c r="E6" s="200"/>
    </row>
    <row r="7" spans="1:5" ht="33.75" customHeight="1">
      <c r="A7" s="188" t="s">
        <v>243</v>
      </c>
      <c r="B7" s="189"/>
      <c r="C7" s="189"/>
      <c r="D7" s="189"/>
      <c r="E7" s="190"/>
    </row>
    <row r="8" spans="1:5" ht="16.5" customHeight="1">
      <c r="A8" s="188" t="s">
        <v>31</v>
      </c>
      <c r="B8" s="189"/>
      <c r="C8" s="189"/>
      <c r="D8" s="189"/>
      <c r="E8" s="190"/>
    </row>
    <row r="9" spans="1:5" ht="16.5" customHeight="1">
      <c r="A9" s="30">
        <v>1</v>
      </c>
      <c r="B9" s="8" t="s">
        <v>8</v>
      </c>
      <c r="C9" s="8" t="s">
        <v>21</v>
      </c>
      <c r="D9" s="7"/>
      <c r="E9" s="31">
        <v>1</v>
      </c>
    </row>
    <row r="10" spans="1:5">
      <c r="A10" s="30">
        <v>2</v>
      </c>
      <c r="B10" s="8" t="s">
        <v>9</v>
      </c>
      <c r="C10" s="8" t="s">
        <v>22</v>
      </c>
      <c r="D10" s="7">
        <v>20</v>
      </c>
      <c r="E10" s="31">
        <v>2</v>
      </c>
    </row>
    <row r="11" spans="1:5">
      <c r="A11" s="30">
        <v>3</v>
      </c>
      <c r="B11" s="8" t="s">
        <v>10</v>
      </c>
      <c r="C11" s="8" t="s">
        <v>23</v>
      </c>
      <c r="D11" s="7"/>
      <c r="E11" s="31">
        <v>1</v>
      </c>
    </row>
    <row r="12" spans="1:5" ht="42.75" customHeight="1">
      <c r="A12" s="30">
        <v>4</v>
      </c>
      <c r="B12" s="8" t="s">
        <v>11</v>
      </c>
      <c r="C12" s="8" t="s">
        <v>285</v>
      </c>
      <c r="D12" s="7">
        <v>20</v>
      </c>
      <c r="E12" s="31">
        <v>4.75</v>
      </c>
    </row>
    <row r="13" spans="1:5" ht="30">
      <c r="A13" s="30">
        <v>5</v>
      </c>
      <c r="B13" s="8" t="s">
        <v>33</v>
      </c>
      <c r="C13" s="8" t="s">
        <v>25</v>
      </c>
      <c r="D13" s="7">
        <v>20</v>
      </c>
      <c r="E13" s="31">
        <v>1</v>
      </c>
    </row>
    <row r="14" spans="1:5">
      <c r="A14" s="30">
        <v>6</v>
      </c>
      <c r="B14" s="8" t="s">
        <v>12</v>
      </c>
      <c r="C14" s="8" t="s">
        <v>26</v>
      </c>
      <c r="D14" s="7"/>
      <c r="E14" s="31">
        <v>1</v>
      </c>
    </row>
    <row r="15" spans="1:5">
      <c r="A15" s="30">
        <v>7</v>
      </c>
      <c r="B15" s="8" t="s">
        <v>18</v>
      </c>
      <c r="C15" s="8" t="s">
        <v>23</v>
      </c>
      <c r="D15" s="7"/>
      <c r="E15" s="31">
        <v>1</v>
      </c>
    </row>
    <row r="16" spans="1:5" ht="46.5" customHeight="1">
      <c r="A16" s="30">
        <v>8</v>
      </c>
      <c r="B16" s="8" t="s">
        <v>14</v>
      </c>
      <c r="C16" s="8" t="s">
        <v>24</v>
      </c>
      <c r="D16" s="7">
        <v>20</v>
      </c>
      <c r="E16" s="31">
        <v>4.75</v>
      </c>
    </row>
    <row r="17" spans="1:5">
      <c r="A17" s="30">
        <v>9</v>
      </c>
      <c r="B17" s="8" t="s">
        <v>17</v>
      </c>
      <c r="C17" s="8" t="s">
        <v>26</v>
      </c>
      <c r="D17" s="7"/>
      <c r="E17" s="31">
        <v>0.5</v>
      </c>
    </row>
    <row r="18" spans="1:5">
      <c r="A18" s="30">
        <v>10</v>
      </c>
      <c r="B18" s="8" t="s">
        <v>30</v>
      </c>
      <c r="C18" s="8" t="s">
        <v>26</v>
      </c>
      <c r="D18" s="7">
        <v>1</v>
      </c>
      <c r="E18" s="31">
        <v>0.5</v>
      </c>
    </row>
    <row r="19" spans="1:5">
      <c r="A19" s="30">
        <v>11</v>
      </c>
      <c r="B19" s="8" t="s">
        <v>15</v>
      </c>
      <c r="C19" s="8"/>
      <c r="D19" s="7"/>
      <c r="E19" s="31"/>
    </row>
    <row r="20" spans="1:5">
      <c r="A20" s="30">
        <v>12</v>
      </c>
      <c r="B20" s="8" t="s">
        <v>333</v>
      </c>
      <c r="C20" s="8" t="s">
        <v>28</v>
      </c>
      <c r="D20" s="7">
        <v>20</v>
      </c>
      <c r="E20" s="31">
        <v>1.25</v>
      </c>
    </row>
    <row r="21" spans="1:5">
      <c r="A21" s="30">
        <v>13</v>
      </c>
      <c r="B21" s="8" t="s">
        <v>213</v>
      </c>
      <c r="C21" s="8" t="s">
        <v>29</v>
      </c>
      <c r="D21" s="7">
        <v>20</v>
      </c>
      <c r="E21" s="31">
        <v>0.75</v>
      </c>
    </row>
    <row r="22" spans="1:5">
      <c r="A22" s="30"/>
      <c r="B22" s="10" t="s">
        <v>19</v>
      </c>
      <c r="C22" s="10"/>
      <c r="D22" s="11"/>
      <c r="E22" s="32">
        <f>SUM(E9:E21)</f>
        <v>19.5</v>
      </c>
    </row>
    <row r="23" spans="1:5">
      <c r="A23" s="33"/>
      <c r="B23" s="20"/>
      <c r="C23" s="20"/>
      <c r="D23" s="21"/>
      <c r="E23" s="34"/>
    </row>
    <row r="24" spans="1:5" ht="15" customHeight="1">
      <c r="A24" s="188" t="s">
        <v>245</v>
      </c>
      <c r="B24" s="189"/>
      <c r="C24" s="189"/>
      <c r="D24" s="189"/>
      <c r="E24" s="190"/>
    </row>
    <row r="25" spans="1:5">
      <c r="A25" s="30">
        <v>1</v>
      </c>
      <c r="B25" s="8" t="s">
        <v>123</v>
      </c>
      <c r="C25" s="8"/>
      <c r="D25" s="7"/>
      <c r="E25" s="31">
        <v>1</v>
      </c>
    </row>
    <row r="26" spans="1:5">
      <c r="A26" s="30">
        <v>2</v>
      </c>
      <c r="B26" s="8" t="s">
        <v>13</v>
      </c>
      <c r="C26" s="8"/>
      <c r="D26" s="7"/>
      <c r="E26" s="31">
        <v>1</v>
      </c>
    </row>
    <row r="27" spans="1:5">
      <c r="A27" s="30"/>
      <c r="B27" s="10" t="s">
        <v>19</v>
      </c>
      <c r="C27" s="10"/>
      <c r="D27" s="11"/>
      <c r="E27" s="32">
        <f>SUM(E25:E26)</f>
        <v>2</v>
      </c>
    </row>
    <row r="28" spans="1:5">
      <c r="A28" s="33"/>
      <c r="B28" s="20"/>
      <c r="C28" s="20"/>
      <c r="D28" s="21"/>
      <c r="E28" s="34"/>
    </row>
    <row r="29" spans="1:5" ht="33" customHeight="1">
      <c r="A29" s="188" t="s">
        <v>334</v>
      </c>
      <c r="B29" s="189"/>
      <c r="C29" s="189"/>
      <c r="D29" s="189"/>
      <c r="E29" s="190"/>
    </row>
    <row r="30" spans="1:5" ht="14.25" customHeight="1">
      <c r="A30" s="30">
        <v>1</v>
      </c>
      <c r="B30" s="8" t="s">
        <v>8</v>
      </c>
      <c r="C30" s="8" t="s">
        <v>21</v>
      </c>
      <c r="D30" s="7"/>
      <c r="E30" s="31">
        <v>1</v>
      </c>
    </row>
    <row r="31" spans="1:5">
      <c r="A31" s="30">
        <v>2</v>
      </c>
      <c r="B31" s="8" t="s">
        <v>9</v>
      </c>
      <c r="C31" s="8" t="s">
        <v>22</v>
      </c>
      <c r="D31" s="7">
        <v>20</v>
      </c>
      <c r="E31" s="31">
        <v>2</v>
      </c>
    </row>
    <row r="32" spans="1:5">
      <c r="A32" s="30">
        <v>3</v>
      </c>
      <c r="B32" s="8" t="s">
        <v>10</v>
      </c>
      <c r="C32" s="8" t="s">
        <v>23</v>
      </c>
      <c r="D32" s="7"/>
      <c r="E32" s="31">
        <v>1</v>
      </c>
    </row>
    <row r="33" spans="1:5" ht="30">
      <c r="A33" s="30">
        <v>4</v>
      </c>
      <c r="B33" s="158" t="s">
        <v>11</v>
      </c>
      <c r="C33" s="8" t="s">
        <v>24</v>
      </c>
      <c r="D33" s="7">
        <v>20</v>
      </c>
      <c r="E33" s="31">
        <v>4.75</v>
      </c>
    </row>
    <row r="34" spans="1:5" ht="30">
      <c r="A34" s="30">
        <v>5</v>
      </c>
      <c r="B34" s="8" t="s">
        <v>33</v>
      </c>
      <c r="C34" s="8" t="s">
        <v>25</v>
      </c>
      <c r="D34" s="7">
        <v>20</v>
      </c>
      <c r="E34" s="31">
        <v>1</v>
      </c>
    </row>
    <row r="35" spans="1:5">
      <c r="A35" s="30">
        <v>6</v>
      </c>
      <c r="B35" s="8" t="s">
        <v>12</v>
      </c>
      <c r="C35" s="8" t="s">
        <v>26</v>
      </c>
      <c r="D35" s="7"/>
      <c r="E35" s="31">
        <v>1</v>
      </c>
    </row>
    <row r="36" spans="1:5">
      <c r="A36" s="30">
        <v>7</v>
      </c>
      <c r="B36" s="8" t="s">
        <v>18</v>
      </c>
      <c r="C36" s="8" t="s">
        <v>23</v>
      </c>
      <c r="D36" s="7"/>
      <c r="E36" s="31">
        <v>1</v>
      </c>
    </row>
    <row r="37" spans="1:5" ht="30">
      <c r="A37" s="30">
        <v>8</v>
      </c>
      <c r="B37" s="8" t="s">
        <v>14</v>
      </c>
      <c r="C37" s="8" t="s">
        <v>24</v>
      </c>
      <c r="D37" s="7">
        <v>20</v>
      </c>
      <c r="E37" s="31">
        <v>4.75</v>
      </c>
    </row>
    <row r="38" spans="1:5">
      <c r="A38" s="30">
        <v>9</v>
      </c>
      <c r="B38" s="8" t="s">
        <v>17</v>
      </c>
      <c r="C38" s="8" t="s">
        <v>26</v>
      </c>
      <c r="D38" s="7"/>
      <c r="E38" s="31">
        <v>0.5</v>
      </c>
    </row>
    <row r="39" spans="1:5">
      <c r="A39" s="30">
        <v>10</v>
      </c>
      <c r="B39" s="8" t="s">
        <v>30</v>
      </c>
      <c r="C39" s="8" t="s">
        <v>26</v>
      </c>
      <c r="D39" s="7">
        <v>1</v>
      </c>
      <c r="E39" s="31">
        <v>0.5</v>
      </c>
    </row>
    <row r="40" spans="1:5">
      <c r="A40" s="30">
        <v>11</v>
      </c>
      <c r="B40" s="8" t="s">
        <v>15</v>
      </c>
      <c r="C40" s="8"/>
      <c r="D40" s="7"/>
      <c r="E40" s="31"/>
    </row>
    <row r="41" spans="1:5">
      <c r="A41" s="30">
        <v>12</v>
      </c>
      <c r="B41" s="8" t="s">
        <v>333</v>
      </c>
      <c r="C41" s="8" t="s">
        <v>28</v>
      </c>
      <c r="D41" s="7">
        <v>20</v>
      </c>
      <c r="E41" s="31">
        <v>1.25</v>
      </c>
    </row>
    <row r="42" spans="1:5">
      <c r="A42" s="30">
        <v>13</v>
      </c>
      <c r="B42" s="8" t="s">
        <v>213</v>
      </c>
      <c r="C42" s="8" t="s">
        <v>29</v>
      </c>
      <c r="D42" s="7">
        <v>20</v>
      </c>
      <c r="E42" s="31">
        <v>0.75</v>
      </c>
    </row>
    <row r="43" spans="1:5">
      <c r="A43" s="30"/>
      <c r="B43" s="10" t="s">
        <v>19</v>
      </c>
      <c r="C43" s="10"/>
      <c r="D43" s="11"/>
      <c r="E43" s="32">
        <f>SUM(E30:E42)</f>
        <v>19.5</v>
      </c>
    </row>
    <row r="44" spans="1:5" ht="33" customHeight="1">
      <c r="A44" s="188" t="s">
        <v>287</v>
      </c>
      <c r="B44" s="189"/>
      <c r="C44" s="189"/>
      <c r="D44" s="189"/>
      <c r="E44" s="190"/>
    </row>
    <row r="45" spans="1:5" ht="15" customHeight="1">
      <c r="A45" s="30">
        <v>1</v>
      </c>
      <c r="B45" s="8" t="s">
        <v>35</v>
      </c>
      <c r="C45" s="8" t="s">
        <v>20</v>
      </c>
      <c r="D45" s="7"/>
      <c r="E45" s="31">
        <v>1</v>
      </c>
    </row>
    <row r="46" spans="1:5">
      <c r="A46" s="30">
        <v>2</v>
      </c>
      <c r="B46" s="8" t="s">
        <v>10</v>
      </c>
      <c r="C46" s="8" t="s">
        <v>23</v>
      </c>
      <c r="D46" s="7"/>
      <c r="E46" s="31">
        <v>1</v>
      </c>
    </row>
    <row r="47" spans="1:5" ht="30.75" customHeight="1">
      <c r="A47" s="30">
        <v>3</v>
      </c>
      <c r="B47" s="8" t="s">
        <v>36</v>
      </c>
      <c r="C47" s="8" t="s">
        <v>37</v>
      </c>
      <c r="D47" s="7">
        <v>7.5</v>
      </c>
      <c r="E47" s="31">
        <v>5</v>
      </c>
    </row>
    <row r="48" spans="1:5">
      <c r="A48" s="30">
        <v>4</v>
      </c>
      <c r="B48" s="8" t="s">
        <v>18</v>
      </c>
      <c r="C48" s="8" t="s">
        <v>23</v>
      </c>
      <c r="D48" s="7"/>
      <c r="E48" s="31">
        <v>1</v>
      </c>
    </row>
    <row r="49" spans="1:6">
      <c r="A49" s="30">
        <v>5</v>
      </c>
      <c r="B49" s="8" t="s">
        <v>13</v>
      </c>
      <c r="C49" s="8" t="s">
        <v>242</v>
      </c>
      <c r="D49" s="7">
        <v>11.25</v>
      </c>
      <c r="E49" s="31">
        <v>5</v>
      </c>
    </row>
    <row r="50" spans="1:6">
      <c r="A50" s="30"/>
      <c r="B50" s="10" t="s">
        <v>19</v>
      </c>
      <c r="C50" s="8"/>
      <c r="D50" s="7"/>
      <c r="E50" s="32">
        <f>SUM(E45:E49)</f>
        <v>13</v>
      </c>
    </row>
    <row r="51" spans="1:6" ht="34.5" customHeight="1">
      <c r="A51" s="188" t="s">
        <v>288</v>
      </c>
      <c r="B51" s="189"/>
      <c r="C51" s="189"/>
      <c r="D51" s="189"/>
      <c r="E51" s="190"/>
    </row>
    <row r="52" spans="1:6" ht="30">
      <c r="A52" s="30">
        <v>1</v>
      </c>
      <c r="B52" s="8" t="s">
        <v>38</v>
      </c>
      <c r="C52" s="8" t="s">
        <v>20</v>
      </c>
      <c r="D52" s="7"/>
      <c r="E52" s="35"/>
    </row>
    <row r="53" spans="1:6">
      <c r="A53" s="36">
        <v>2</v>
      </c>
      <c r="B53" s="81" t="s">
        <v>39</v>
      </c>
      <c r="C53" s="8" t="s">
        <v>40</v>
      </c>
      <c r="D53" s="7">
        <v>2</v>
      </c>
      <c r="E53" s="31">
        <v>2</v>
      </c>
    </row>
    <row r="54" spans="1:6">
      <c r="A54" s="30">
        <v>3</v>
      </c>
      <c r="B54" s="8" t="s">
        <v>10</v>
      </c>
      <c r="C54" s="8" t="s">
        <v>23</v>
      </c>
      <c r="D54" s="7"/>
      <c r="E54" s="31">
        <v>1</v>
      </c>
    </row>
    <row r="55" spans="1:6" ht="15.75" customHeight="1">
      <c r="A55" s="36">
        <v>4</v>
      </c>
      <c r="B55" s="81" t="s">
        <v>41</v>
      </c>
      <c r="C55" s="8" t="s">
        <v>42</v>
      </c>
      <c r="D55" s="7">
        <v>4</v>
      </c>
      <c r="E55" s="31">
        <v>5</v>
      </c>
    </row>
    <row r="56" spans="1:6">
      <c r="A56" s="30">
        <v>5</v>
      </c>
      <c r="B56" s="8" t="s">
        <v>18</v>
      </c>
      <c r="C56" s="8" t="s">
        <v>23</v>
      </c>
      <c r="D56" s="7"/>
      <c r="E56" s="31"/>
    </row>
    <row r="57" spans="1:6">
      <c r="A57" s="36">
        <v>6</v>
      </c>
      <c r="B57" s="8" t="s">
        <v>13</v>
      </c>
      <c r="C57" s="8" t="s">
        <v>23</v>
      </c>
      <c r="D57" s="7"/>
      <c r="E57" s="31">
        <v>1</v>
      </c>
    </row>
    <row r="58" spans="1:6">
      <c r="A58" s="30"/>
      <c r="B58" s="10" t="s">
        <v>19</v>
      </c>
      <c r="C58" s="8"/>
      <c r="D58" s="7"/>
      <c r="E58" s="32">
        <f>SUM(E52:E57)</f>
        <v>9</v>
      </c>
    </row>
    <row r="59" spans="1:6" ht="29.25" customHeight="1">
      <c r="A59" s="188" t="s">
        <v>289</v>
      </c>
      <c r="B59" s="189"/>
      <c r="C59" s="189"/>
      <c r="D59" s="189"/>
      <c r="E59" s="190"/>
    </row>
    <row r="60" spans="1:6" ht="18.75" customHeight="1">
      <c r="A60" s="30">
        <v>1</v>
      </c>
      <c r="B60" s="8" t="s">
        <v>286</v>
      </c>
      <c r="C60" s="8" t="s">
        <v>20</v>
      </c>
      <c r="D60" s="7"/>
      <c r="E60" s="37">
        <v>1</v>
      </c>
      <c r="F60"/>
    </row>
    <row r="61" spans="1:6">
      <c r="A61" s="30">
        <v>1</v>
      </c>
      <c r="B61" s="8" t="s">
        <v>39</v>
      </c>
      <c r="C61" s="8" t="s">
        <v>44</v>
      </c>
      <c r="D61" s="7">
        <v>6</v>
      </c>
      <c r="E61" s="37">
        <v>2</v>
      </c>
    </row>
    <row r="62" spans="1:6">
      <c r="A62" s="38">
        <v>2</v>
      </c>
      <c r="B62" s="8" t="s">
        <v>10</v>
      </c>
      <c r="C62" s="8" t="s">
        <v>23</v>
      </c>
      <c r="D62" s="7"/>
      <c r="E62" s="31">
        <v>1</v>
      </c>
    </row>
    <row r="63" spans="1:6" ht="33" customHeight="1">
      <c r="A63" s="30">
        <v>3</v>
      </c>
      <c r="B63" s="158" t="s">
        <v>11</v>
      </c>
      <c r="C63" s="8" t="s">
        <v>45</v>
      </c>
      <c r="D63" s="7">
        <v>6</v>
      </c>
      <c r="E63" s="31">
        <v>9.5</v>
      </c>
    </row>
    <row r="64" spans="1:6" ht="30.75" customHeight="1">
      <c r="A64" s="38">
        <v>4</v>
      </c>
      <c r="B64" s="8" t="s">
        <v>46</v>
      </c>
      <c r="C64" s="8" t="s">
        <v>47</v>
      </c>
      <c r="D64" s="7">
        <v>6</v>
      </c>
      <c r="E64" s="37"/>
    </row>
    <row r="65" spans="1:5">
      <c r="A65" s="30">
        <v>5</v>
      </c>
      <c r="B65" s="8" t="s">
        <v>33</v>
      </c>
      <c r="C65" s="8" t="s">
        <v>48</v>
      </c>
      <c r="D65" s="7">
        <v>6</v>
      </c>
      <c r="E65" s="37"/>
    </row>
    <row r="66" spans="1:5">
      <c r="A66" s="38">
        <v>6</v>
      </c>
      <c r="B66" s="8" t="s">
        <v>18</v>
      </c>
      <c r="C66" s="8" t="s">
        <v>23</v>
      </c>
      <c r="D66" s="7"/>
      <c r="E66" s="31">
        <v>1</v>
      </c>
    </row>
    <row r="67" spans="1:5">
      <c r="A67" s="30">
        <v>7</v>
      </c>
      <c r="B67" s="8" t="s">
        <v>13</v>
      </c>
      <c r="C67" s="8" t="s">
        <v>23</v>
      </c>
      <c r="D67" s="7"/>
      <c r="E67" s="31">
        <v>1</v>
      </c>
    </row>
    <row r="68" spans="1:5">
      <c r="A68" s="30"/>
      <c r="B68" s="10" t="s">
        <v>19</v>
      </c>
      <c r="C68" s="8"/>
      <c r="D68" s="7"/>
      <c r="E68" s="32">
        <f>SUM(E60:E67)</f>
        <v>15.5</v>
      </c>
    </row>
    <row r="69" spans="1:5" ht="28.5" customHeight="1">
      <c r="A69" s="188" t="s">
        <v>363</v>
      </c>
      <c r="B69" s="189"/>
      <c r="C69" s="189"/>
      <c r="D69" s="189"/>
      <c r="E69" s="190"/>
    </row>
    <row r="70" spans="1:5" ht="16.5" customHeight="1">
      <c r="A70" s="30">
        <v>1</v>
      </c>
      <c r="B70" s="8" t="s">
        <v>8</v>
      </c>
      <c r="C70" s="8" t="s">
        <v>21</v>
      </c>
      <c r="D70" s="7">
        <v>30</v>
      </c>
      <c r="E70" s="31">
        <v>1</v>
      </c>
    </row>
    <row r="71" spans="1:5">
      <c r="A71" s="30">
        <v>2</v>
      </c>
      <c r="B71" s="8" t="s">
        <v>9</v>
      </c>
      <c r="C71" s="8" t="s">
        <v>22</v>
      </c>
      <c r="D71" s="7">
        <v>30</v>
      </c>
      <c r="E71" s="31">
        <v>3</v>
      </c>
    </row>
    <row r="72" spans="1:5">
      <c r="A72" s="30">
        <v>3</v>
      </c>
      <c r="B72" s="8" t="s">
        <v>10</v>
      </c>
      <c r="C72" s="8" t="s">
        <v>23</v>
      </c>
      <c r="D72" s="7"/>
      <c r="E72" s="31">
        <v>1</v>
      </c>
    </row>
    <row r="73" spans="1:5" ht="33" customHeight="1">
      <c r="A73" s="30">
        <v>4</v>
      </c>
      <c r="B73" s="8" t="s">
        <v>11</v>
      </c>
      <c r="C73" s="8" t="s">
        <v>24</v>
      </c>
      <c r="D73" s="7">
        <v>30</v>
      </c>
      <c r="E73" s="31">
        <v>9.5</v>
      </c>
    </row>
    <row r="74" spans="1:5" ht="30">
      <c r="A74" s="30">
        <v>5</v>
      </c>
      <c r="B74" s="8" t="s">
        <v>33</v>
      </c>
      <c r="C74" s="8" t="s">
        <v>25</v>
      </c>
      <c r="D74" s="7">
        <v>30</v>
      </c>
      <c r="E74" s="31">
        <v>1</v>
      </c>
    </row>
    <row r="75" spans="1:5">
      <c r="A75" s="30">
        <v>6</v>
      </c>
      <c r="B75" s="8" t="s">
        <v>12</v>
      </c>
      <c r="C75" s="8" t="s">
        <v>26</v>
      </c>
      <c r="D75" s="7">
        <v>2</v>
      </c>
      <c r="E75" s="31">
        <v>2</v>
      </c>
    </row>
    <row r="76" spans="1:5">
      <c r="A76" s="30">
        <v>7</v>
      </c>
      <c r="B76" s="8" t="s">
        <v>18</v>
      </c>
      <c r="C76" s="8" t="s">
        <v>23</v>
      </c>
      <c r="D76" s="7"/>
      <c r="E76" s="31">
        <v>1</v>
      </c>
    </row>
    <row r="77" spans="1:5" ht="46.5" customHeight="1">
      <c r="A77" s="30">
        <v>8</v>
      </c>
      <c r="B77" s="8" t="s">
        <v>14</v>
      </c>
      <c r="C77" s="8" t="s">
        <v>24</v>
      </c>
      <c r="D77" s="7">
        <v>30</v>
      </c>
      <c r="E77" s="31">
        <v>9.5</v>
      </c>
    </row>
    <row r="78" spans="1:5">
      <c r="A78" s="30">
        <v>11</v>
      </c>
      <c r="B78" s="8" t="s">
        <v>17</v>
      </c>
      <c r="C78" s="8" t="s">
        <v>26</v>
      </c>
      <c r="D78" s="7">
        <v>2</v>
      </c>
      <c r="E78" s="31">
        <v>1</v>
      </c>
    </row>
    <row r="79" spans="1:5">
      <c r="A79" s="30">
        <v>12</v>
      </c>
      <c r="B79" s="8" t="s">
        <v>30</v>
      </c>
      <c r="C79" s="8" t="s">
        <v>26</v>
      </c>
      <c r="D79" s="7">
        <v>1</v>
      </c>
      <c r="E79" s="31">
        <v>0.5</v>
      </c>
    </row>
    <row r="80" spans="1:5">
      <c r="A80" s="30">
        <v>13</v>
      </c>
      <c r="B80" s="8" t="s">
        <v>15</v>
      </c>
      <c r="C80" s="8"/>
      <c r="D80" s="7"/>
      <c r="E80" s="31"/>
    </row>
    <row r="81" spans="1:5">
      <c r="A81" s="30">
        <v>14</v>
      </c>
      <c r="B81" s="8" t="s">
        <v>333</v>
      </c>
      <c r="C81" s="8" t="s">
        <v>28</v>
      </c>
      <c r="D81" s="7">
        <v>30</v>
      </c>
      <c r="E81" s="31">
        <v>2</v>
      </c>
    </row>
    <row r="82" spans="1:5">
      <c r="A82" s="30">
        <v>15</v>
      </c>
      <c r="B82" s="8" t="s">
        <v>213</v>
      </c>
      <c r="C82" s="8" t="s">
        <v>29</v>
      </c>
      <c r="D82" s="7">
        <v>30</v>
      </c>
      <c r="E82" s="31">
        <v>1</v>
      </c>
    </row>
    <row r="83" spans="1:5">
      <c r="A83" s="30"/>
      <c r="B83" s="10" t="s">
        <v>19</v>
      </c>
      <c r="C83" s="10"/>
      <c r="D83" s="11"/>
      <c r="E83" s="32">
        <f>SUM(E70:E82)</f>
        <v>32.5</v>
      </c>
    </row>
    <row r="84" spans="1:5" ht="30" customHeight="1">
      <c r="A84" s="188" t="s">
        <v>364</v>
      </c>
      <c r="B84" s="189"/>
      <c r="C84" s="189"/>
      <c r="D84" s="189"/>
      <c r="E84" s="190"/>
    </row>
    <row r="85" spans="1:5" ht="17.25" customHeight="1">
      <c r="A85" s="188" t="s">
        <v>53</v>
      </c>
      <c r="B85" s="189"/>
      <c r="C85" s="189"/>
      <c r="D85" s="189"/>
      <c r="E85" s="190"/>
    </row>
    <row r="86" spans="1:5">
      <c r="A86" s="30">
        <v>1</v>
      </c>
      <c r="B86" s="19" t="s">
        <v>227</v>
      </c>
      <c r="C86" s="19">
        <v>1</v>
      </c>
      <c r="D86" s="15"/>
      <c r="E86" s="39">
        <v>1</v>
      </c>
    </row>
    <row r="87" spans="1:5">
      <c r="A87" s="30">
        <v>2</v>
      </c>
      <c r="B87" s="19" t="s">
        <v>228</v>
      </c>
      <c r="C87" s="19" t="s">
        <v>22</v>
      </c>
      <c r="D87" s="15">
        <v>15</v>
      </c>
      <c r="E87" s="39">
        <v>0.5</v>
      </c>
    </row>
    <row r="88" spans="1:5">
      <c r="A88" s="30">
        <v>3</v>
      </c>
      <c r="B88" s="19" t="s">
        <v>10</v>
      </c>
      <c r="C88" s="19" t="s">
        <v>23</v>
      </c>
      <c r="D88" s="15"/>
      <c r="E88" s="39">
        <v>1</v>
      </c>
    </row>
    <row r="89" spans="1:5" ht="30" customHeight="1">
      <c r="A89" s="30">
        <v>4</v>
      </c>
      <c r="B89" s="19" t="s">
        <v>11</v>
      </c>
      <c r="C89" s="19" t="s">
        <v>24</v>
      </c>
      <c r="D89" s="15">
        <v>15</v>
      </c>
      <c r="E89" s="39">
        <v>4.75</v>
      </c>
    </row>
    <row r="90" spans="1:5">
      <c r="A90" s="30">
        <v>5</v>
      </c>
      <c r="B90" s="19" t="s">
        <v>12</v>
      </c>
      <c r="C90" s="19" t="s">
        <v>26</v>
      </c>
      <c r="D90" s="15"/>
      <c r="E90" s="39">
        <v>1</v>
      </c>
    </row>
    <row r="91" spans="1:5">
      <c r="A91" s="30">
        <v>6</v>
      </c>
      <c r="B91" s="19" t="s">
        <v>18</v>
      </c>
      <c r="C91" s="19" t="s">
        <v>23</v>
      </c>
      <c r="D91" s="15"/>
      <c r="E91" s="39">
        <v>1</v>
      </c>
    </row>
    <row r="92" spans="1:5" ht="30.75" customHeight="1">
      <c r="A92" s="30">
        <v>7</v>
      </c>
      <c r="B92" s="19" t="s">
        <v>14</v>
      </c>
      <c r="C92" s="19" t="s">
        <v>24</v>
      </c>
      <c r="D92" s="15"/>
      <c r="E92" s="39">
        <v>4.75</v>
      </c>
    </row>
    <row r="93" spans="1:5">
      <c r="A93" s="30">
        <v>8</v>
      </c>
      <c r="B93" s="19" t="s">
        <v>17</v>
      </c>
      <c r="C93" s="19" t="s">
        <v>26</v>
      </c>
      <c r="D93" s="15"/>
      <c r="E93" s="39">
        <v>0.5</v>
      </c>
    </row>
    <row r="94" spans="1:5">
      <c r="A94" s="30">
        <v>9</v>
      </c>
      <c r="B94" s="8" t="s">
        <v>333</v>
      </c>
      <c r="C94" s="19" t="s">
        <v>28</v>
      </c>
      <c r="D94" s="15">
        <v>15</v>
      </c>
      <c r="E94" s="39">
        <v>1</v>
      </c>
    </row>
    <row r="95" spans="1:5">
      <c r="A95" s="30">
        <v>10</v>
      </c>
      <c r="B95" s="8" t="s">
        <v>213</v>
      </c>
      <c r="C95" s="19" t="s">
        <v>29</v>
      </c>
      <c r="D95" s="15">
        <v>15</v>
      </c>
      <c r="E95" s="39">
        <v>0.5</v>
      </c>
    </row>
    <row r="96" spans="1:5">
      <c r="A96" s="30"/>
      <c r="B96" s="16" t="s">
        <v>19</v>
      </c>
      <c r="C96" s="16"/>
      <c r="D96" s="17"/>
      <c r="E96" s="40">
        <f>SUM(E86:E95)</f>
        <v>16</v>
      </c>
    </row>
    <row r="97" spans="1:5" ht="34.5" customHeight="1">
      <c r="A97" s="188" t="s">
        <v>290</v>
      </c>
      <c r="B97" s="189"/>
      <c r="C97" s="189"/>
      <c r="D97" s="189"/>
      <c r="E97" s="190"/>
    </row>
    <row r="98" spans="1:5" ht="30" customHeight="1">
      <c r="A98" s="41">
        <v>1</v>
      </c>
      <c r="B98" s="19" t="s">
        <v>89</v>
      </c>
      <c r="C98" s="19" t="s">
        <v>90</v>
      </c>
      <c r="D98" s="15"/>
      <c r="E98" s="42">
        <v>1</v>
      </c>
    </row>
    <row r="99" spans="1:5" ht="17.25" customHeight="1">
      <c r="A99" s="41">
        <v>2</v>
      </c>
      <c r="B99" s="19" t="s">
        <v>32</v>
      </c>
      <c r="C99" s="19" t="s">
        <v>22</v>
      </c>
      <c r="D99" s="15">
        <v>20</v>
      </c>
      <c r="E99" s="39">
        <v>2</v>
      </c>
    </row>
    <row r="100" spans="1:5" ht="14.25" customHeight="1">
      <c r="A100" s="41">
        <v>3</v>
      </c>
      <c r="B100" s="19" t="s">
        <v>10</v>
      </c>
      <c r="C100" s="19" t="s">
        <v>94</v>
      </c>
      <c r="D100" s="15"/>
      <c r="E100" s="39">
        <v>1</v>
      </c>
    </row>
    <row r="101" spans="1:5" ht="34.5" customHeight="1">
      <c r="A101" s="41">
        <v>4</v>
      </c>
      <c r="B101" s="19" t="s">
        <v>11</v>
      </c>
      <c r="C101" s="19" t="s">
        <v>24</v>
      </c>
      <c r="D101" s="15">
        <v>20</v>
      </c>
      <c r="E101" s="39">
        <v>6.25</v>
      </c>
    </row>
    <row r="102" spans="1:5" ht="31.5" customHeight="1">
      <c r="A102" s="41">
        <v>5</v>
      </c>
      <c r="B102" s="19" t="s">
        <v>58</v>
      </c>
      <c r="C102" s="19" t="s">
        <v>91</v>
      </c>
      <c r="D102" s="15">
        <v>2</v>
      </c>
      <c r="E102" s="39">
        <v>2</v>
      </c>
    </row>
    <row r="103" spans="1:5" ht="32.25" customHeight="1">
      <c r="A103" s="41">
        <v>6</v>
      </c>
      <c r="B103" s="19" t="s">
        <v>58</v>
      </c>
      <c r="C103" s="19" t="s">
        <v>92</v>
      </c>
      <c r="D103" s="15">
        <v>2</v>
      </c>
      <c r="E103" s="39">
        <v>2</v>
      </c>
    </row>
    <row r="104" spans="1:5" ht="17.25" customHeight="1">
      <c r="A104" s="41">
        <v>7</v>
      </c>
      <c r="B104" s="19" t="s">
        <v>93</v>
      </c>
      <c r="C104" s="19" t="s">
        <v>94</v>
      </c>
      <c r="D104" s="15">
        <v>20</v>
      </c>
      <c r="E104" s="39">
        <v>0.75</v>
      </c>
    </row>
    <row r="105" spans="1:5" ht="33" customHeight="1">
      <c r="A105" s="41">
        <v>8</v>
      </c>
      <c r="B105" s="19" t="s">
        <v>95</v>
      </c>
      <c r="C105" s="19" t="s">
        <v>96</v>
      </c>
      <c r="D105" s="15"/>
      <c r="E105" s="39">
        <v>0.5</v>
      </c>
    </row>
    <row r="106" spans="1:5" ht="33.75" customHeight="1">
      <c r="A106" s="41">
        <v>9</v>
      </c>
      <c r="B106" s="19" t="s">
        <v>34</v>
      </c>
      <c r="C106" s="19" t="s">
        <v>97</v>
      </c>
      <c r="D106" s="15">
        <v>2</v>
      </c>
      <c r="E106" s="39">
        <v>2</v>
      </c>
    </row>
    <row r="107" spans="1:5" ht="33.75" customHeight="1">
      <c r="A107" s="41">
        <v>10</v>
      </c>
      <c r="B107" s="19" t="s">
        <v>34</v>
      </c>
      <c r="C107" s="19" t="s">
        <v>98</v>
      </c>
      <c r="D107" s="15">
        <v>2</v>
      </c>
      <c r="E107" s="39">
        <v>1</v>
      </c>
    </row>
    <row r="108" spans="1:5" ht="17.25" customHeight="1">
      <c r="A108" s="41">
        <v>11</v>
      </c>
      <c r="B108" s="19" t="s">
        <v>18</v>
      </c>
      <c r="C108" s="19" t="s">
        <v>103</v>
      </c>
      <c r="D108" s="15">
        <v>20</v>
      </c>
      <c r="E108" s="39">
        <v>0.5</v>
      </c>
    </row>
    <row r="109" spans="1:5" ht="33.75" customHeight="1">
      <c r="A109" s="41">
        <v>12</v>
      </c>
      <c r="B109" s="19" t="s">
        <v>100</v>
      </c>
      <c r="C109" s="19" t="s">
        <v>24</v>
      </c>
      <c r="D109" s="15">
        <v>20</v>
      </c>
      <c r="E109" s="42">
        <v>6.25</v>
      </c>
    </row>
    <row r="110" spans="1:5" ht="33.75" customHeight="1">
      <c r="A110" s="41">
        <v>13</v>
      </c>
      <c r="B110" s="19" t="s">
        <v>101</v>
      </c>
      <c r="C110" s="19" t="s">
        <v>99</v>
      </c>
      <c r="D110" s="15">
        <v>20</v>
      </c>
      <c r="E110" s="42">
        <v>3.75</v>
      </c>
    </row>
    <row r="111" spans="1:5" ht="15.75" customHeight="1">
      <c r="A111" s="41">
        <v>14</v>
      </c>
      <c r="B111" s="19" t="s">
        <v>104</v>
      </c>
      <c r="C111" s="19" t="s">
        <v>105</v>
      </c>
      <c r="D111" s="15"/>
      <c r="E111" s="42">
        <v>2</v>
      </c>
    </row>
    <row r="112" spans="1:5" ht="15.75" customHeight="1">
      <c r="A112" s="41">
        <v>15</v>
      </c>
      <c r="B112" s="19" t="s">
        <v>104</v>
      </c>
      <c r="C112" s="19" t="s">
        <v>80</v>
      </c>
      <c r="D112" s="15"/>
      <c r="E112" s="42">
        <v>1</v>
      </c>
    </row>
    <row r="113" spans="1:5" ht="33.75" customHeight="1">
      <c r="A113" s="41">
        <v>16</v>
      </c>
      <c r="B113" s="19" t="s">
        <v>104</v>
      </c>
      <c r="C113" s="19" t="s">
        <v>106</v>
      </c>
      <c r="D113" s="15"/>
      <c r="E113" s="42">
        <v>0.5</v>
      </c>
    </row>
    <row r="114" spans="1:5" ht="18" customHeight="1">
      <c r="A114" s="41">
        <v>17</v>
      </c>
      <c r="B114" s="19" t="s">
        <v>104</v>
      </c>
      <c r="C114" s="19" t="s">
        <v>107</v>
      </c>
      <c r="D114" s="15"/>
      <c r="E114" s="42">
        <v>0.5</v>
      </c>
    </row>
    <row r="115" spans="1:5" ht="33.75" customHeight="1">
      <c r="A115" s="41">
        <v>18</v>
      </c>
      <c r="B115" s="19" t="s">
        <v>104</v>
      </c>
      <c r="C115" s="19" t="s">
        <v>108</v>
      </c>
      <c r="D115" s="15"/>
      <c r="E115" s="42">
        <v>1</v>
      </c>
    </row>
    <row r="116" spans="1:5" ht="33.75" customHeight="1">
      <c r="A116" s="41">
        <v>19</v>
      </c>
      <c r="B116" s="19" t="s">
        <v>109</v>
      </c>
      <c r="C116" s="19" t="s">
        <v>110</v>
      </c>
      <c r="D116" s="15"/>
      <c r="E116" s="42">
        <v>2</v>
      </c>
    </row>
    <row r="117" spans="1:5" ht="47.25" customHeight="1">
      <c r="A117" s="41">
        <v>20</v>
      </c>
      <c r="B117" s="19" t="s">
        <v>109</v>
      </c>
      <c r="C117" s="19" t="s">
        <v>111</v>
      </c>
      <c r="D117" s="15"/>
      <c r="E117" s="42">
        <v>1</v>
      </c>
    </row>
    <row r="118" spans="1:5" ht="17.25" customHeight="1">
      <c r="A118" s="41">
        <v>21</v>
      </c>
      <c r="B118" s="19" t="s">
        <v>112</v>
      </c>
      <c r="C118" s="19" t="s">
        <v>113</v>
      </c>
      <c r="D118" s="15"/>
      <c r="E118" s="39">
        <v>1</v>
      </c>
    </row>
    <row r="119" spans="1:5" ht="47.25" customHeight="1">
      <c r="A119" s="41">
        <v>22</v>
      </c>
      <c r="B119" s="19" t="s">
        <v>112</v>
      </c>
      <c r="C119" s="19" t="s">
        <v>114</v>
      </c>
      <c r="D119" s="15"/>
      <c r="E119" s="42">
        <v>1</v>
      </c>
    </row>
    <row r="120" spans="1:5" ht="18.75" customHeight="1">
      <c r="A120" s="41">
        <v>23</v>
      </c>
      <c r="B120" s="19" t="s">
        <v>88</v>
      </c>
      <c r="C120" s="19"/>
      <c r="D120" s="15"/>
      <c r="E120" s="39"/>
    </row>
    <row r="121" spans="1:5" ht="18.75" customHeight="1">
      <c r="A121" s="41">
        <v>24</v>
      </c>
      <c r="B121" s="19" t="s">
        <v>333</v>
      </c>
      <c r="C121" s="19" t="s">
        <v>102</v>
      </c>
      <c r="D121" s="15">
        <v>20</v>
      </c>
      <c r="E121" s="42">
        <v>1.5</v>
      </c>
    </row>
    <row r="122" spans="1:5" ht="18.75" customHeight="1">
      <c r="A122" s="41">
        <v>25</v>
      </c>
      <c r="B122" s="19" t="s">
        <v>213</v>
      </c>
      <c r="C122" s="19"/>
      <c r="D122" s="15"/>
      <c r="E122" s="39"/>
    </row>
    <row r="123" spans="1:5" ht="17.25" customHeight="1">
      <c r="A123" s="41"/>
      <c r="B123" s="10" t="s">
        <v>19</v>
      </c>
      <c r="C123" s="10"/>
      <c r="D123" s="11"/>
      <c r="E123" s="32">
        <f>SUM(E98:E122)</f>
        <v>40.5</v>
      </c>
    </row>
    <row r="124" spans="1:5" ht="30.75" customHeight="1">
      <c r="A124" s="188" t="s">
        <v>291</v>
      </c>
      <c r="B124" s="189"/>
      <c r="C124" s="189"/>
      <c r="D124" s="189"/>
      <c r="E124" s="190"/>
    </row>
    <row r="125" spans="1:5">
      <c r="A125" s="30">
        <v>1</v>
      </c>
      <c r="B125" s="8" t="s">
        <v>8</v>
      </c>
      <c r="C125" s="8" t="s">
        <v>20</v>
      </c>
      <c r="D125" s="7"/>
      <c r="E125" s="31">
        <v>1</v>
      </c>
    </row>
    <row r="126" spans="1:5" ht="14.25" customHeight="1">
      <c r="A126" s="30">
        <v>2</v>
      </c>
      <c r="B126" s="8" t="s">
        <v>9</v>
      </c>
      <c r="C126" s="8" t="s">
        <v>49</v>
      </c>
      <c r="D126" s="7">
        <v>10</v>
      </c>
      <c r="E126" s="31">
        <v>0.5</v>
      </c>
    </row>
    <row r="127" spans="1:5">
      <c r="A127" s="30">
        <v>3</v>
      </c>
      <c r="B127" s="8" t="s">
        <v>10</v>
      </c>
      <c r="C127" s="8" t="s">
        <v>23</v>
      </c>
      <c r="D127" s="7"/>
      <c r="E127" s="31">
        <v>1</v>
      </c>
    </row>
    <row r="128" spans="1:5" ht="15" customHeight="1">
      <c r="A128" s="30">
        <v>4</v>
      </c>
      <c r="B128" s="158" t="s">
        <v>11</v>
      </c>
      <c r="C128" s="8" t="s">
        <v>49</v>
      </c>
      <c r="D128" s="7">
        <v>10</v>
      </c>
      <c r="E128" s="31">
        <v>1</v>
      </c>
    </row>
    <row r="129" spans="1:5">
      <c r="A129" s="30">
        <v>5</v>
      </c>
      <c r="B129" s="8" t="s">
        <v>12</v>
      </c>
      <c r="C129" s="8" t="s">
        <v>50</v>
      </c>
      <c r="D129" s="7">
        <v>20</v>
      </c>
      <c r="E129" s="31">
        <v>1.25</v>
      </c>
    </row>
    <row r="130" spans="1:5">
      <c r="A130" s="30">
        <v>6</v>
      </c>
      <c r="B130" s="8" t="s">
        <v>51</v>
      </c>
      <c r="C130" s="8" t="s">
        <v>20</v>
      </c>
      <c r="D130" s="7"/>
      <c r="E130" s="31"/>
    </row>
    <row r="131" spans="1:5">
      <c r="A131" s="30">
        <v>7</v>
      </c>
      <c r="B131" s="8" t="s">
        <v>18</v>
      </c>
      <c r="C131" s="8" t="s">
        <v>23</v>
      </c>
      <c r="D131" s="7"/>
      <c r="E131" s="31"/>
    </row>
    <row r="132" spans="1:5">
      <c r="A132" s="30">
        <v>8</v>
      </c>
      <c r="B132" s="8" t="s">
        <v>13</v>
      </c>
      <c r="C132" s="8" t="s">
        <v>27</v>
      </c>
      <c r="D132" s="7">
        <v>10</v>
      </c>
      <c r="E132" s="31">
        <v>1</v>
      </c>
    </row>
    <row r="133" spans="1:5">
      <c r="A133" s="30"/>
      <c r="B133" s="10" t="s">
        <v>19</v>
      </c>
      <c r="C133" s="10"/>
      <c r="D133" s="11"/>
      <c r="E133" s="32">
        <f>SUM(E125:E132)</f>
        <v>5.75</v>
      </c>
    </row>
    <row r="134" spans="1:5" ht="31.5" customHeight="1">
      <c r="A134" s="188" t="s">
        <v>365</v>
      </c>
      <c r="B134" s="189"/>
      <c r="C134" s="189"/>
      <c r="D134" s="189"/>
      <c r="E134" s="190"/>
    </row>
    <row r="135" spans="1:5">
      <c r="A135" s="30">
        <v>1</v>
      </c>
      <c r="B135" s="8" t="s">
        <v>54</v>
      </c>
      <c r="C135" s="8">
        <v>1</v>
      </c>
      <c r="D135" s="7"/>
      <c r="E135" s="31">
        <v>1</v>
      </c>
    </row>
    <row r="136" spans="1:5">
      <c r="A136" s="30">
        <v>2</v>
      </c>
      <c r="B136" s="8" t="s">
        <v>55</v>
      </c>
      <c r="C136" s="8"/>
      <c r="D136" s="7"/>
      <c r="E136" s="31">
        <v>7.5</v>
      </c>
    </row>
    <row r="137" spans="1:5">
      <c r="A137" s="30">
        <v>3</v>
      </c>
      <c r="B137" s="8" t="s">
        <v>56</v>
      </c>
      <c r="C137" s="8"/>
      <c r="D137" s="7"/>
      <c r="E137" s="31">
        <v>0.5</v>
      </c>
    </row>
    <row r="138" spans="1:5">
      <c r="A138" s="30">
        <v>4</v>
      </c>
      <c r="B138" s="8" t="s">
        <v>57</v>
      </c>
      <c r="C138" s="8"/>
      <c r="D138" s="7"/>
      <c r="E138" s="31">
        <v>1</v>
      </c>
    </row>
    <row r="139" spans="1:5">
      <c r="A139" s="30">
        <v>5</v>
      </c>
      <c r="B139" s="8" t="s">
        <v>10</v>
      </c>
      <c r="C139" s="8" t="s">
        <v>23</v>
      </c>
      <c r="D139" s="7"/>
      <c r="E139" s="31">
        <v>1</v>
      </c>
    </row>
    <row r="140" spans="1:5">
      <c r="A140" s="30">
        <v>6</v>
      </c>
      <c r="B140" s="8" t="s">
        <v>61</v>
      </c>
      <c r="C140" s="8" t="s">
        <v>62</v>
      </c>
      <c r="D140" s="7"/>
      <c r="E140" s="31">
        <v>10</v>
      </c>
    </row>
    <row r="141" spans="1:5">
      <c r="A141" s="30">
        <v>7</v>
      </c>
      <c r="B141" s="8" t="s">
        <v>58</v>
      </c>
      <c r="C141" s="8" t="s">
        <v>59</v>
      </c>
      <c r="D141" s="7"/>
      <c r="E141" s="31">
        <v>1</v>
      </c>
    </row>
    <row r="142" spans="1:5">
      <c r="A142" s="30">
        <v>8</v>
      </c>
      <c r="B142" s="8" t="s">
        <v>60</v>
      </c>
      <c r="C142" s="8" t="s">
        <v>59</v>
      </c>
      <c r="D142" s="7">
        <v>10</v>
      </c>
      <c r="E142" s="31"/>
    </row>
    <row r="143" spans="1:5">
      <c r="A143" s="30">
        <v>9</v>
      </c>
      <c r="B143" s="8" t="s">
        <v>51</v>
      </c>
      <c r="C143" s="8" t="s">
        <v>63</v>
      </c>
      <c r="D143" s="7">
        <v>10</v>
      </c>
      <c r="E143" s="31">
        <v>3</v>
      </c>
    </row>
    <row r="144" spans="1:5">
      <c r="A144" s="30">
        <v>10</v>
      </c>
      <c r="B144" s="8" t="s">
        <v>18</v>
      </c>
      <c r="C144" s="8" t="s">
        <v>23</v>
      </c>
      <c r="D144" s="7"/>
      <c r="E144" s="31">
        <v>1</v>
      </c>
    </row>
    <row r="145" spans="1:5">
      <c r="A145" s="30">
        <v>11</v>
      </c>
      <c r="B145" s="8" t="s">
        <v>65</v>
      </c>
      <c r="C145" s="8" t="s">
        <v>64</v>
      </c>
      <c r="D145" s="7">
        <v>10</v>
      </c>
      <c r="E145" s="31"/>
    </row>
    <row r="146" spans="1:5">
      <c r="A146" s="30">
        <v>12</v>
      </c>
      <c r="B146" s="8" t="s">
        <v>66</v>
      </c>
      <c r="C146" s="8" t="s">
        <v>67</v>
      </c>
      <c r="D146" s="15">
        <v>2</v>
      </c>
      <c r="E146" s="31"/>
    </row>
    <row r="147" spans="1:5">
      <c r="A147" s="30">
        <v>13</v>
      </c>
      <c r="B147" s="8" t="s">
        <v>68</v>
      </c>
      <c r="C147" s="8" t="s">
        <v>69</v>
      </c>
      <c r="D147" s="15"/>
      <c r="E147" s="31"/>
    </row>
    <row r="148" spans="1:5">
      <c r="A148" s="30">
        <v>14</v>
      </c>
      <c r="B148" s="8" t="s">
        <v>213</v>
      </c>
      <c r="C148" s="8"/>
      <c r="D148" s="15"/>
      <c r="E148" s="31">
        <v>8</v>
      </c>
    </row>
    <row r="149" spans="1:5">
      <c r="A149" s="30"/>
      <c r="B149" s="10" t="s">
        <v>19</v>
      </c>
      <c r="C149" s="10"/>
      <c r="D149" s="11"/>
      <c r="E149" s="32">
        <f>SUM(E135:E148)</f>
        <v>34</v>
      </c>
    </row>
    <row r="150" spans="1:5" ht="28.5" customHeight="1">
      <c r="A150" s="191" t="s">
        <v>292</v>
      </c>
      <c r="B150" s="192"/>
      <c r="C150" s="192"/>
      <c r="D150" s="192"/>
      <c r="E150" s="193"/>
    </row>
    <row r="151" spans="1:5">
      <c r="A151" s="30">
        <v>1</v>
      </c>
      <c r="B151" s="8" t="s">
        <v>70</v>
      </c>
      <c r="C151" s="8">
        <v>1</v>
      </c>
      <c r="D151" s="7"/>
      <c r="E151" s="31">
        <v>1</v>
      </c>
    </row>
    <row r="152" spans="1:5">
      <c r="A152" s="30">
        <v>2</v>
      </c>
      <c r="B152" s="8" t="s">
        <v>71</v>
      </c>
      <c r="C152" s="8">
        <v>1</v>
      </c>
      <c r="D152" s="7"/>
      <c r="E152" s="31">
        <v>1</v>
      </c>
    </row>
    <row r="153" spans="1:5">
      <c r="A153" s="30">
        <v>3</v>
      </c>
      <c r="B153" s="8" t="s">
        <v>72</v>
      </c>
      <c r="C153" s="8">
        <v>1</v>
      </c>
      <c r="D153" s="7"/>
      <c r="E153" s="31">
        <v>1</v>
      </c>
    </row>
    <row r="154" spans="1:5">
      <c r="A154" s="30"/>
      <c r="B154" s="10" t="s">
        <v>19</v>
      </c>
      <c r="C154" s="10"/>
      <c r="D154" s="11"/>
      <c r="E154" s="32">
        <f>SUM(E151:E153)</f>
        <v>3</v>
      </c>
    </row>
    <row r="155" spans="1:5" ht="45" customHeight="1">
      <c r="A155" s="191" t="s">
        <v>293</v>
      </c>
      <c r="B155" s="192"/>
      <c r="C155" s="192"/>
      <c r="D155" s="192"/>
      <c r="E155" s="193"/>
    </row>
    <row r="156" spans="1:5" ht="19.5" customHeight="1">
      <c r="A156" s="30">
        <v>1</v>
      </c>
      <c r="B156" s="19" t="s">
        <v>71</v>
      </c>
      <c r="C156" s="19" t="s">
        <v>73</v>
      </c>
      <c r="D156" s="15"/>
      <c r="E156" s="39">
        <v>1</v>
      </c>
    </row>
    <row r="157" spans="1:5" ht="17.25" customHeight="1">
      <c r="A157" s="30">
        <v>2</v>
      </c>
      <c r="B157" s="19" t="s">
        <v>71</v>
      </c>
      <c r="C157" s="19" t="s">
        <v>79</v>
      </c>
      <c r="D157" s="15"/>
      <c r="E157" s="39">
        <v>3</v>
      </c>
    </row>
    <row r="158" spans="1:5">
      <c r="A158" s="30">
        <v>3</v>
      </c>
      <c r="B158" s="19" t="s">
        <v>71</v>
      </c>
      <c r="C158" s="19" t="s">
        <v>80</v>
      </c>
      <c r="D158" s="15"/>
      <c r="E158" s="39">
        <v>1</v>
      </c>
    </row>
    <row r="159" spans="1:5" ht="30">
      <c r="A159" s="30">
        <v>4</v>
      </c>
      <c r="B159" s="8" t="s">
        <v>74</v>
      </c>
      <c r="C159" s="8" t="s">
        <v>75</v>
      </c>
      <c r="D159" s="7"/>
      <c r="E159" s="31">
        <v>1</v>
      </c>
    </row>
    <row r="160" spans="1:5" ht="30">
      <c r="A160" s="30">
        <v>5</v>
      </c>
      <c r="B160" s="8" t="s">
        <v>76</v>
      </c>
      <c r="C160" s="8" t="s">
        <v>77</v>
      </c>
      <c r="D160" s="7"/>
      <c r="E160" s="31">
        <v>1</v>
      </c>
    </row>
    <row r="161" spans="1:5" ht="30">
      <c r="A161" s="30">
        <v>6</v>
      </c>
      <c r="B161" s="8" t="s">
        <v>78</v>
      </c>
      <c r="C161" s="8" t="s">
        <v>75</v>
      </c>
      <c r="D161" s="7"/>
      <c r="E161" s="31">
        <v>1</v>
      </c>
    </row>
    <row r="162" spans="1:5">
      <c r="A162" s="30"/>
      <c r="B162" s="10" t="s">
        <v>19</v>
      </c>
      <c r="C162" s="10"/>
      <c r="D162" s="11"/>
      <c r="E162" s="32">
        <f>SUM(E156:E161)</f>
        <v>8</v>
      </c>
    </row>
    <row r="163" spans="1:5" ht="29.25" customHeight="1">
      <c r="A163" s="188" t="s">
        <v>294</v>
      </c>
      <c r="B163" s="189"/>
      <c r="C163" s="189"/>
      <c r="D163" s="189"/>
      <c r="E163" s="190"/>
    </row>
    <row r="164" spans="1:5" ht="16.5" customHeight="1">
      <c r="A164" s="30">
        <v>1</v>
      </c>
      <c r="B164" s="8" t="s">
        <v>81</v>
      </c>
      <c r="C164" s="8">
        <v>1</v>
      </c>
      <c r="D164" s="7"/>
      <c r="E164" s="31">
        <v>1</v>
      </c>
    </row>
    <row r="165" spans="1:5">
      <c r="A165" s="30">
        <v>2</v>
      </c>
      <c r="B165" s="8" t="s">
        <v>82</v>
      </c>
      <c r="C165" s="8" t="s">
        <v>83</v>
      </c>
      <c r="D165" s="15">
        <v>3</v>
      </c>
      <c r="E165" s="39">
        <v>2</v>
      </c>
    </row>
    <row r="166" spans="1:5">
      <c r="A166" s="30">
        <v>3</v>
      </c>
      <c r="B166" s="8" t="s">
        <v>82</v>
      </c>
      <c r="C166" s="8" t="s">
        <v>84</v>
      </c>
      <c r="D166" s="7"/>
      <c r="E166" s="31">
        <v>2</v>
      </c>
    </row>
    <row r="167" spans="1:5" ht="15" customHeight="1">
      <c r="A167" s="30">
        <v>4</v>
      </c>
      <c r="B167" s="8" t="s">
        <v>82</v>
      </c>
      <c r="C167" s="8" t="s">
        <v>87</v>
      </c>
      <c r="D167" s="7"/>
      <c r="E167" s="31">
        <v>2</v>
      </c>
    </row>
    <row r="168" spans="1:5">
      <c r="A168" s="30">
        <v>5</v>
      </c>
      <c r="B168" s="8" t="s">
        <v>10</v>
      </c>
      <c r="C168" s="8" t="s">
        <v>20</v>
      </c>
      <c r="D168" s="7"/>
      <c r="E168" s="31">
        <v>1</v>
      </c>
    </row>
    <row r="169" spans="1:5" ht="15.75" customHeight="1">
      <c r="A169" s="30">
        <v>6</v>
      </c>
      <c r="B169" s="8" t="s">
        <v>88</v>
      </c>
      <c r="C169" s="8" t="s">
        <v>115</v>
      </c>
      <c r="D169" s="7">
        <v>3</v>
      </c>
      <c r="E169" s="31">
        <v>3</v>
      </c>
    </row>
    <row r="170" spans="1:5">
      <c r="A170" s="30">
        <v>7</v>
      </c>
      <c r="B170" s="8" t="s">
        <v>88</v>
      </c>
      <c r="C170" s="8" t="s">
        <v>86</v>
      </c>
      <c r="D170" s="7"/>
      <c r="E170" s="31">
        <v>4</v>
      </c>
    </row>
    <row r="171" spans="1:5" ht="16.5" customHeight="1">
      <c r="A171" s="30">
        <v>8</v>
      </c>
      <c r="B171" s="8" t="s">
        <v>88</v>
      </c>
      <c r="C171" s="8" t="s">
        <v>118</v>
      </c>
      <c r="D171" s="7"/>
      <c r="E171" s="31">
        <v>2</v>
      </c>
    </row>
    <row r="172" spans="1:5">
      <c r="A172" s="30">
        <v>9</v>
      </c>
      <c r="B172" s="8" t="s">
        <v>58</v>
      </c>
      <c r="C172" s="8" t="s">
        <v>116</v>
      </c>
      <c r="D172" s="7" t="s">
        <v>85</v>
      </c>
      <c r="E172" s="31">
        <v>1</v>
      </c>
    </row>
    <row r="173" spans="1:5">
      <c r="A173" s="30">
        <v>10</v>
      </c>
      <c r="B173" s="8" t="s">
        <v>58</v>
      </c>
      <c r="C173" s="8" t="s">
        <v>117</v>
      </c>
      <c r="D173" s="7" t="s">
        <v>85</v>
      </c>
      <c r="E173" s="31">
        <v>1</v>
      </c>
    </row>
    <row r="174" spans="1:5">
      <c r="A174" s="30">
        <v>11</v>
      </c>
      <c r="B174" s="8" t="s">
        <v>51</v>
      </c>
      <c r="C174" s="8" t="s">
        <v>119</v>
      </c>
      <c r="D174" s="7"/>
      <c r="E174" s="39">
        <v>5</v>
      </c>
    </row>
    <row r="175" spans="1:5">
      <c r="A175" s="30">
        <v>12</v>
      </c>
      <c r="B175" s="8" t="s">
        <v>18</v>
      </c>
      <c r="C175" s="8" t="s">
        <v>20</v>
      </c>
      <c r="D175" s="7"/>
      <c r="E175" s="31">
        <v>1</v>
      </c>
    </row>
    <row r="176" spans="1:5">
      <c r="A176" s="30">
        <v>13</v>
      </c>
      <c r="B176" s="8" t="s">
        <v>13</v>
      </c>
      <c r="C176" s="8" t="s">
        <v>120</v>
      </c>
      <c r="D176" s="7"/>
      <c r="E176" s="39"/>
    </row>
    <row r="177" spans="1:5">
      <c r="A177" s="30">
        <v>14</v>
      </c>
      <c r="B177" s="8" t="s">
        <v>213</v>
      </c>
      <c r="C177" s="8"/>
      <c r="D177" s="7"/>
      <c r="E177" s="39">
        <v>3</v>
      </c>
    </row>
    <row r="178" spans="1:5">
      <c r="A178" s="30"/>
      <c r="B178" s="10" t="s">
        <v>19</v>
      </c>
      <c r="C178" s="10"/>
      <c r="D178" s="11"/>
      <c r="E178" s="32">
        <f>SUM(E164:E177)</f>
        <v>28</v>
      </c>
    </row>
    <row r="179" spans="1:5" ht="29.25" customHeight="1">
      <c r="A179" s="188" t="s">
        <v>295</v>
      </c>
      <c r="B179" s="189"/>
      <c r="C179" s="189"/>
      <c r="D179" s="189"/>
      <c r="E179" s="190"/>
    </row>
    <row r="180" spans="1:5" ht="30">
      <c r="A180" s="30">
        <v>1</v>
      </c>
      <c r="B180" s="8" t="s">
        <v>121</v>
      </c>
      <c r="C180" s="8" t="s">
        <v>20</v>
      </c>
      <c r="D180" s="15"/>
      <c r="E180" s="39">
        <v>1</v>
      </c>
    </row>
    <row r="181" spans="1:5">
      <c r="A181" s="30">
        <v>2</v>
      </c>
      <c r="B181" s="8" t="s">
        <v>122</v>
      </c>
      <c r="C181" s="8" t="s">
        <v>83</v>
      </c>
      <c r="D181" s="15">
        <v>3</v>
      </c>
      <c r="E181" s="39">
        <v>3</v>
      </c>
    </row>
    <row r="182" spans="1:5">
      <c r="A182" s="30">
        <v>3</v>
      </c>
      <c r="B182" s="8" t="s">
        <v>10</v>
      </c>
      <c r="C182" s="8" t="s">
        <v>20</v>
      </c>
      <c r="D182" s="15"/>
      <c r="E182" s="39"/>
    </row>
    <row r="183" spans="1:5">
      <c r="A183" s="30">
        <v>4</v>
      </c>
      <c r="B183" s="8" t="s">
        <v>123</v>
      </c>
      <c r="C183" s="8" t="s">
        <v>229</v>
      </c>
      <c r="D183" s="15">
        <v>3</v>
      </c>
      <c r="E183" s="39">
        <v>3</v>
      </c>
    </row>
    <row r="184" spans="1:5">
      <c r="A184" s="30">
        <v>5</v>
      </c>
      <c r="B184" s="8" t="s">
        <v>13</v>
      </c>
      <c r="C184" s="8" t="s">
        <v>124</v>
      </c>
      <c r="D184" s="7">
        <v>3</v>
      </c>
      <c r="E184" s="39"/>
    </row>
    <row r="185" spans="1:5">
      <c r="A185" s="30">
        <v>6</v>
      </c>
      <c r="B185" s="8" t="s">
        <v>213</v>
      </c>
      <c r="C185" s="8"/>
      <c r="D185" s="7"/>
      <c r="E185" s="39">
        <v>1.5</v>
      </c>
    </row>
    <row r="186" spans="1:5">
      <c r="A186" s="30"/>
      <c r="B186" s="10" t="s">
        <v>19</v>
      </c>
      <c r="C186" s="10"/>
      <c r="D186" s="11"/>
      <c r="E186" s="32">
        <f>SUM(E180:E185)</f>
        <v>8.5</v>
      </c>
    </row>
    <row r="187" spans="1:5" ht="30.75" customHeight="1">
      <c r="A187" s="188" t="s">
        <v>296</v>
      </c>
      <c r="B187" s="189"/>
      <c r="C187" s="189"/>
      <c r="D187" s="189"/>
      <c r="E187" s="190"/>
    </row>
    <row r="188" spans="1:5" ht="30">
      <c r="A188" s="30">
        <v>1</v>
      </c>
      <c r="B188" s="8" t="s">
        <v>205</v>
      </c>
      <c r="C188" s="8" t="s">
        <v>206</v>
      </c>
      <c r="D188" s="15"/>
      <c r="E188" s="43">
        <v>1</v>
      </c>
    </row>
    <row r="189" spans="1:5" ht="30">
      <c r="A189" s="30">
        <v>2</v>
      </c>
      <c r="B189" s="8" t="s">
        <v>207</v>
      </c>
      <c r="C189" s="8" t="s">
        <v>208</v>
      </c>
      <c r="D189" s="15">
        <v>1</v>
      </c>
      <c r="E189" s="43">
        <v>1</v>
      </c>
    </row>
    <row r="190" spans="1:5" ht="30">
      <c r="A190" s="30">
        <v>3</v>
      </c>
      <c r="B190" s="8" t="s">
        <v>207</v>
      </c>
      <c r="C190" s="8" t="s">
        <v>209</v>
      </c>
      <c r="D190" s="15">
        <v>1</v>
      </c>
      <c r="E190" s="43">
        <v>1</v>
      </c>
    </row>
    <row r="191" spans="1:5" ht="30">
      <c r="A191" s="30">
        <v>4</v>
      </c>
      <c r="B191" s="8" t="s">
        <v>207</v>
      </c>
      <c r="C191" s="8" t="s">
        <v>210</v>
      </c>
      <c r="D191" s="15">
        <v>1</v>
      </c>
      <c r="E191" s="43">
        <v>1</v>
      </c>
    </row>
    <row r="192" spans="1:5">
      <c r="A192" s="30">
        <v>5</v>
      </c>
      <c r="B192" s="8" t="s">
        <v>123</v>
      </c>
      <c r="C192" s="8" t="s">
        <v>211</v>
      </c>
      <c r="D192" s="15">
        <v>3</v>
      </c>
      <c r="E192" s="43">
        <v>3</v>
      </c>
    </row>
    <row r="193" spans="1:5">
      <c r="A193" s="30">
        <v>6</v>
      </c>
      <c r="B193" s="8" t="s">
        <v>13</v>
      </c>
      <c r="C193" s="8" t="s">
        <v>211</v>
      </c>
      <c r="D193" s="15">
        <v>3</v>
      </c>
      <c r="E193" s="43"/>
    </row>
    <row r="194" spans="1:5">
      <c r="A194" s="30">
        <v>7</v>
      </c>
      <c r="B194" s="8" t="s">
        <v>213</v>
      </c>
      <c r="C194" s="8"/>
      <c r="D194" s="15"/>
      <c r="E194" s="43">
        <v>3</v>
      </c>
    </row>
    <row r="195" spans="1:5">
      <c r="A195" s="30"/>
      <c r="B195" s="10" t="s">
        <v>19</v>
      </c>
      <c r="C195" s="10"/>
      <c r="D195" s="11"/>
      <c r="E195" s="32">
        <f>SUM(E188:E194)</f>
        <v>10</v>
      </c>
    </row>
    <row r="196" spans="1:5">
      <c r="A196" s="33"/>
      <c r="B196" s="20"/>
      <c r="C196" s="20"/>
      <c r="D196" s="21"/>
      <c r="E196" s="34"/>
    </row>
    <row r="197" spans="1:5" ht="29.25" customHeight="1">
      <c r="A197" s="188" t="s">
        <v>297</v>
      </c>
      <c r="B197" s="189"/>
      <c r="C197" s="189"/>
      <c r="D197" s="189"/>
      <c r="E197" s="190"/>
    </row>
    <row r="198" spans="1:5" ht="30">
      <c r="A198" s="30">
        <v>1</v>
      </c>
      <c r="B198" s="8" t="s">
        <v>131</v>
      </c>
      <c r="C198" s="8" t="s">
        <v>125</v>
      </c>
      <c r="D198" s="15"/>
      <c r="E198" s="44">
        <v>1</v>
      </c>
    </row>
    <row r="199" spans="1:5">
      <c r="A199" s="30">
        <v>2</v>
      </c>
      <c r="B199" s="8" t="s">
        <v>126</v>
      </c>
      <c r="C199" s="8" t="s">
        <v>127</v>
      </c>
      <c r="D199" s="15">
        <v>19700</v>
      </c>
      <c r="E199" s="39">
        <v>4</v>
      </c>
    </row>
    <row r="200" spans="1:5">
      <c r="A200" s="30">
        <v>3</v>
      </c>
      <c r="B200" s="8" t="s">
        <v>46</v>
      </c>
      <c r="C200" s="8" t="s">
        <v>128</v>
      </c>
      <c r="D200" s="15">
        <v>5</v>
      </c>
      <c r="E200" s="39">
        <v>7.5</v>
      </c>
    </row>
    <row r="201" spans="1:5">
      <c r="A201" s="30">
        <v>4</v>
      </c>
      <c r="B201" s="8" t="s">
        <v>51</v>
      </c>
      <c r="C201" s="8" t="s">
        <v>129</v>
      </c>
      <c r="D201" s="15">
        <v>5</v>
      </c>
      <c r="E201" s="39">
        <v>1.25</v>
      </c>
    </row>
    <row r="202" spans="1:5">
      <c r="A202" s="30">
        <v>6</v>
      </c>
      <c r="B202" s="8" t="s">
        <v>13</v>
      </c>
      <c r="C202" s="8" t="s">
        <v>130</v>
      </c>
      <c r="D202" s="15">
        <v>5</v>
      </c>
      <c r="E202" s="39">
        <v>2.5</v>
      </c>
    </row>
    <row r="203" spans="1:5">
      <c r="A203" s="30"/>
      <c r="B203" s="10" t="s">
        <v>19</v>
      </c>
      <c r="C203" s="10"/>
      <c r="D203" s="11"/>
      <c r="E203" s="32">
        <f>SUM(E198:E202)</f>
        <v>16.25</v>
      </c>
    </row>
    <row r="204" spans="1:5" ht="28.5" customHeight="1">
      <c r="A204" s="188" t="s">
        <v>298</v>
      </c>
      <c r="B204" s="189"/>
      <c r="C204" s="189"/>
      <c r="D204" s="189"/>
      <c r="E204" s="190"/>
    </row>
    <row r="205" spans="1:5" ht="30">
      <c r="A205" s="30">
        <v>1</v>
      </c>
      <c r="B205" s="8" t="s">
        <v>132</v>
      </c>
      <c r="C205" s="8" t="s">
        <v>20</v>
      </c>
      <c r="D205" s="15"/>
      <c r="E205" s="42">
        <v>1</v>
      </c>
    </row>
    <row r="206" spans="1:5" ht="30">
      <c r="A206" s="30">
        <v>2</v>
      </c>
      <c r="B206" s="8" t="s">
        <v>134</v>
      </c>
      <c r="C206" s="8" t="s">
        <v>133</v>
      </c>
      <c r="D206" s="15">
        <v>125</v>
      </c>
      <c r="E206" s="42">
        <v>1</v>
      </c>
    </row>
    <row r="207" spans="1:5" ht="30">
      <c r="A207" s="30">
        <v>3</v>
      </c>
      <c r="B207" s="8" t="s">
        <v>135</v>
      </c>
      <c r="C207" s="8" t="s">
        <v>133</v>
      </c>
      <c r="D207" s="15">
        <v>10</v>
      </c>
      <c r="E207" s="42"/>
    </row>
    <row r="208" spans="1:5" ht="30">
      <c r="A208" s="30">
        <v>4</v>
      </c>
      <c r="B208" s="8" t="s">
        <v>136</v>
      </c>
      <c r="C208" s="8" t="s">
        <v>133</v>
      </c>
      <c r="D208" s="15"/>
      <c r="E208" s="42">
        <v>1</v>
      </c>
    </row>
    <row r="209" spans="1:5" ht="30">
      <c r="A209" s="30">
        <v>5</v>
      </c>
      <c r="B209" s="8" t="s">
        <v>134</v>
      </c>
      <c r="C209" s="8" t="s">
        <v>137</v>
      </c>
      <c r="D209" s="15">
        <v>115</v>
      </c>
      <c r="E209" s="42"/>
    </row>
    <row r="210" spans="1:5">
      <c r="A210" s="30">
        <v>6</v>
      </c>
      <c r="B210" s="8" t="s">
        <v>46</v>
      </c>
      <c r="C210" s="8" t="s">
        <v>138</v>
      </c>
      <c r="D210" s="15">
        <v>7.75</v>
      </c>
      <c r="E210" s="39">
        <v>4</v>
      </c>
    </row>
    <row r="211" spans="1:5">
      <c r="A211" s="30">
        <v>7</v>
      </c>
      <c r="B211" s="8" t="s">
        <v>18</v>
      </c>
      <c r="C211" s="8">
        <v>1</v>
      </c>
      <c r="D211" s="7"/>
      <c r="E211" s="39">
        <v>1</v>
      </c>
    </row>
    <row r="212" spans="1:5">
      <c r="A212" s="30">
        <v>8</v>
      </c>
      <c r="B212" s="8" t="s">
        <v>13</v>
      </c>
      <c r="C212" s="8" t="s">
        <v>139</v>
      </c>
      <c r="D212" s="7">
        <v>7.75</v>
      </c>
      <c r="E212" s="39">
        <v>3</v>
      </c>
    </row>
    <row r="213" spans="1:5">
      <c r="A213" s="30"/>
      <c r="B213" s="10" t="s">
        <v>19</v>
      </c>
      <c r="C213" s="10"/>
      <c r="D213" s="11"/>
      <c r="E213" s="32">
        <f>SUM(E205:E212)</f>
        <v>11</v>
      </c>
    </row>
    <row r="214" spans="1:5" ht="32.25" customHeight="1">
      <c r="A214" s="188" t="s">
        <v>366</v>
      </c>
      <c r="B214" s="189"/>
      <c r="C214" s="189"/>
      <c r="D214" s="189"/>
      <c r="E214" s="190"/>
    </row>
    <row r="215" spans="1:5" ht="30">
      <c r="A215" s="30">
        <v>1</v>
      </c>
      <c r="B215" s="8" t="s">
        <v>132</v>
      </c>
      <c r="C215" s="8" t="s">
        <v>20</v>
      </c>
      <c r="D215" s="15"/>
      <c r="E215" s="44">
        <v>1</v>
      </c>
    </row>
    <row r="216" spans="1:5" ht="30">
      <c r="A216" s="30">
        <v>2</v>
      </c>
      <c r="B216" s="8" t="s">
        <v>140</v>
      </c>
      <c r="C216" s="8" t="s">
        <v>141</v>
      </c>
      <c r="D216" s="15">
        <v>27</v>
      </c>
      <c r="E216" s="39">
        <v>1</v>
      </c>
    </row>
    <row r="217" spans="1:5" ht="30">
      <c r="A217" s="30">
        <v>3</v>
      </c>
      <c r="B217" s="8" t="s">
        <v>46</v>
      </c>
      <c r="C217" s="8" t="s">
        <v>142</v>
      </c>
      <c r="D217" s="15">
        <v>120</v>
      </c>
      <c r="E217" s="39">
        <v>3</v>
      </c>
    </row>
    <row r="218" spans="1:5">
      <c r="A218" s="30">
        <v>4</v>
      </c>
      <c r="B218" s="8" t="s">
        <v>13</v>
      </c>
      <c r="C218" s="8" t="s">
        <v>143</v>
      </c>
      <c r="D218" s="15"/>
      <c r="E218" s="39">
        <v>1</v>
      </c>
    </row>
    <row r="219" spans="1:5">
      <c r="A219" s="30"/>
      <c r="B219" s="10" t="s">
        <v>19</v>
      </c>
      <c r="C219" s="10"/>
      <c r="D219" s="11"/>
      <c r="E219" s="32">
        <f>SUM(E215:E218)</f>
        <v>6</v>
      </c>
    </row>
    <row r="220" spans="1:5" ht="30.75" customHeight="1">
      <c r="A220" s="188" t="s">
        <v>299</v>
      </c>
      <c r="B220" s="189"/>
      <c r="C220" s="189"/>
      <c r="D220" s="189"/>
      <c r="E220" s="190"/>
    </row>
    <row r="221" spans="1:5">
      <c r="A221" s="30">
        <v>1</v>
      </c>
      <c r="B221" s="8" t="s">
        <v>144</v>
      </c>
      <c r="C221" s="8" t="s">
        <v>145</v>
      </c>
      <c r="D221" s="15">
        <v>125</v>
      </c>
      <c r="E221" s="39">
        <v>0.25</v>
      </c>
    </row>
    <row r="222" spans="1:5" ht="17.25" customHeight="1">
      <c r="A222" s="30">
        <v>2</v>
      </c>
      <c r="B222" s="8" t="s">
        <v>123</v>
      </c>
      <c r="C222" s="8" t="s">
        <v>146</v>
      </c>
      <c r="D222" s="15"/>
      <c r="E222" s="39">
        <v>1</v>
      </c>
    </row>
    <row r="223" spans="1:5" ht="15.75" customHeight="1">
      <c r="A223" s="30">
        <v>3</v>
      </c>
      <c r="B223" s="8" t="s">
        <v>13</v>
      </c>
      <c r="C223" s="8" t="s">
        <v>146</v>
      </c>
      <c r="D223" s="15">
        <v>1</v>
      </c>
      <c r="E223" s="39"/>
    </row>
    <row r="224" spans="1:5" ht="15.75" customHeight="1">
      <c r="A224" s="30">
        <v>3</v>
      </c>
      <c r="B224" s="8" t="s">
        <v>435</v>
      </c>
      <c r="C224" s="8"/>
      <c r="D224" s="15"/>
      <c r="E224" s="39">
        <v>1</v>
      </c>
    </row>
    <row r="225" spans="1:5">
      <c r="A225" s="30"/>
      <c r="B225" s="10" t="s">
        <v>19</v>
      </c>
      <c r="C225" s="10"/>
      <c r="D225" s="11"/>
      <c r="E225" s="32">
        <f>SUM(E221:E224)</f>
        <v>2.25</v>
      </c>
    </row>
    <row r="226" spans="1:5">
      <c r="A226" s="33"/>
      <c r="B226" s="20"/>
      <c r="C226" s="20"/>
      <c r="D226" s="21"/>
      <c r="E226" s="34"/>
    </row>
    <row r="227" spans="1:5" ht="30.75" customHeight="1">
      <c r="A227" s="188" t="s">
        <v>300</v>
      </c>
      <c r="B227" s="189"/>
      <c r="C227" s="189"/>
      <c r="D227" s="189"/>
      <c r="E227" s="190"/>
    </row>
    <row r="228" spans="1:5" ht="15.75" customHeight="1">
      <c r="A228" s="30">
        <v>1</v>
      </c>
      <c r="B228" s="8" t="s">
        <v>230</v>
      </c>
      <c r="C228" s="8">
        <v>1</v>
      </c>
      <c r="D228" s="15"/>
      <c r="E228" s="39">
        <v>1</v>
      </c>
    </row>
    <row r="229" spans="1:5">
      <c r="A229" s="30">
        <v>2</v>
      </c>
      <c r="B229" s="8" t="s">
        <v>147</v>
      </c>
      <c r="C229" s="8" t="s">
        <v>148</v>
      </c>
      <c r="D229" s="15">
        <v>467.8</v>
      </c>
      <c r="E229" s="39">
        <v>1.25</v>
      </c>
    </row>
    <row r="230" spans="1:5">
      <c r="A230" s="30">
        <v>3</v>
      </c>
      <c r="B230" s="8" t="s">
        <v>149</v>
      </c>
      <c r="C230" s="8" t="s">
        <v>150</v>
      </c>
      <c r="D230" s="15">
        <v>467.8</v>
      </c>
      <c r="E230" s="39">
        <v>0.5</v>
      </c>
    </row>
    <row r="231" spans="1:5">
      <c r="A231" s="30">
        <v>4</v>
      </c>
      <c r="B231" s="8" t="s">
        <v>149</v>
      </c>
      <c r="C231" s="8" t="s">
        <v>151</v>
      </c>
      <c r="D231" s="15">
        <v>3800</v>
      </c>
      <c r="E231" s="39">
        <v>1.25</v>
      </c>
    </row>
    <row r="232" spans="1:5" ht="15.75" customHeight="1">
      <c r="A232" s="30">
        <v>5</v>
      </c>
      <c r="B232" s="8" t="s">
        <v>60</v>
      </c>
      <c r="C232" s="8" t="s">
        <v>152</v>
      </c>
      <c r="D232" s="15">
        <v>467.8</v>
      </c>
      <c r="E232" s="39">
        <v>2.25</v>
      </c>
    </row>
    <row r="233" spans="1:5" ht="15.75" customHeight="1">
      <c r="A233" s="30">
        <v>6</v>
      </c>
      <c r="B233" s="8" t="s">
        <v>60</v>
      </c>
      <c r="C233" s="8" t="s">
        <v>153</v>
      </c>
      <c r="D233" s="15">
        <v>467.8</v>
      </c>
      <c r="E233" s="39">
        <v>1</v>
      </c>
    </row>
    <row r="234" spans="1:5" ht="15.75" customHeight="1">
      <c r="A234" s="30">
        <v>7</v>
      </c>
      <c r="B234" s="8" t="s">
        <v>60</v>
      </c>
      <c r="C234" s="8" t="s">
        <v>154</v>
      </c>
      <c r="D234" s="15">
        <v>4800</v>
      </c>
      <c r="E234" s="39">
        <v>4</v>
      </c>
    </row>
    <row r="235" spans="1:5">
      <c r="A235" s="30"/>
      <c r="B235" s="10" t="s">
        <v>19</v>
      </c>
      <c r="C235" s="10"/>
      <c r="D235" s="11"/>
      <c r="E235" s="32">
        <f>SUM(E228:E234)</f>
        <v>11.25</v>
      </c>
    </row>
    <row r="236" spans="1:5" ht="29.25" customHeight="1">
      <c r="A236" s="188" t="s">
        <v>301</v>
      </c>
      <c r="B236" s="189"/>
      <c r="C236" s="189"/>
      <c r="D236" s="189"/>
      <c r="E236" s="190"/>
    </row>
    <row r="237" spans="1:5">
      <c r="A237" s="30">
        <v>1</v>
      </c>
      <c r="B237" s="8" t="s">
        <v>155</v>
      </c>
      <c r="C237" s="8">
        <v>1</v>
      </c>
      <c r="D237" s="7"/>
      <c r="E237" s="31">
        <v>1</v>
      </c>
    </row>
    <row r="238" spans="1:5">
      <c r="A238" s="30">
        <v>2</v>
      </c>
      <c r="B238" s="8" t="s">
        <v>156</v>
      </c>
      <c r="C238" s="8">
        <v>1</v>
      </c>
      <c r="D238" s="7"/>
      <c r="E238" s="31">
        <v>1</v>
      </c>
    </row>
    <row r="239" spans="1:5">
      <c r="A239" s="30">
        <v>3</v>
      </c>
      <c r="B239" s="8" t="s">
        <v>244</v>
      </c>
      <c r="C239" s="8">
        <v>1</v>
      </c>
      <c r="D239" s="7"/>
      <c r="E239" s="31">
        <v>1</v>
      </c>
    </row>
    <row r="240" spans="1:5">
      <c r="A240" s="30">
        <v>4</v>
      </c>
      <c r="B240" s="8" t="s">
        <v>275</v>
      </c>
      <c r="C240" s="8"/>
      <c r="D240" s="7"/>
      <c r="E240" s="31"/>
    </row>
    <row r="241" spans="1:5">
      <c r="A241" s="30">
        <v>5</v>
      </c>
      <c r="B241" s="8" t="s">
        <v>157</v>
      </c>
      <c r="C241" s="8">
        <v>1</v>
      </c>
      <c r="D241" s="7"/>
      <c r="E241" s="31">
        <v>1</v>
      </c>
    </row>
    <row r="242" spans="1:5">
      <c r="A242" s="30">
        <v>6</v>
      </c>
      <c r="B242" s="8" t="s">
        <v>1</v>
      </c>
      <c r="C242" s="8"/>
      <c r="D242" s="7"/>
      <c r="E242" s="31">
        <v>2</v>
      </c>
    </row>
    <row r="243" spans="1:5">
      <c r="A243" s="30">
        <v>7</v>
      </c>
      <c r="B243" s="8" t="s">
        <v>274</v>
      </c>
      <c r="C243" s="8"/>
      <c r="D243" s="7"/>
      <c r="E243" s="31"/>
    </row>
    <row r="244" spans="1:5">
      <c r="A244" s="30">
        <v>8</v>
      </c>
      <c r="B244" s="8" t="s">
        <v>215</v>
      </c>
      <c r="C244" s="8"/>
      <c r="D244" s="7"/>
      <c r="E244" s="31">
        <v>1</v>
      </c>
    </row>
    <row r="245" spans="1:5">
      <c r="A245" s="30"/>
      <c r="B245" s="10" t="s">
        <v>19</v>
      </c>
      <c r="C245" s="10"/>
      <c r="D245" s="11"/>
      <c r="E245" s="32">
        <f>SUM(E237:E244)</f>
        <v>7</v>
      </c>
    </row>
    <row r="246" spans="1:5" ht="15" customHeight="1">
      <c r="A246" s="188" t="s">
        <v>302</v>
      </c>
      <c r="B246" s="189"/>
      <c r="C246" s="189"/>
      <c r="D246" s="189"/>
      <c r="E246" s="190"/>
    </row>
    <row r="247" spans="1:5">
      <c r="A247" s="30">
        <v>1</v>
      </c>
      <c r="B247" s="8" t="s">
        <v>123</v>
      </c>
      <c r="C247" s="8"/>
      <c r="D247" s="7"/>
      <c r="E247" s="31">
        <v>3</v>
      </c>
    </row>
    <row r="248" spans="1:5">
      <c r="A248" s="30">
        <v>2</v>
      </c>
      <c r="B248" s="8" t="s">
        <v>13</v>
      </c>
      <c r="C248" s="8"/>
      <c r="D248" s="7"/>
      <c r="E248" s="31"/>
    </row>
    <row r="249" spans="1:5">
      <c r="A249" s="30">
        <v>3</v>
      </c>
      <c r="B249" s="8" t="s">
        <v>213</v>
      </c>
      <c r="C249" s="8"/>
      <c r="D249" s="7"/>
      <c r="E249" s="31">
        <v>1.5</v>
      </c>
    </row>
    <row r="250" spans="1:5">
      <c r="A250" s="30"/>
      <c r="B250" s="10" t="s">
        <v>19</v>
      </c>
      <c r="C250" s="10"/>
      <c r="D250" s="11"/>
      <c r="E250" s="32">
        <f>SUM(E247:E249)</f>
        <v>4.5</v>
      </c>
    </row>
    <row r="251" spans="1:5" ht="32.25" customHeight="1">
      <c r="A251" s="188" t="s">
        <v>246</v>
      </c>
      <c r="B251" s="189"/>
      <c r="C251" s="189"/>
      <c r="D251" s="189"/>
      <c r="E251" s="190"/>
    </row>
    <row r="252" spans="1:5">
      <c r="A252" s="30">
        <v>1</v>
      </c>
      <c r="B252" s="8" t="s">
        <v>158</v>
      </c>
      <c r="C252" s="8" t="s">
        <v>169</v>
      </c>
      <c r="D252" s="7"/>
      <c r="E252" s="31">
        <v>1</v>
      </c>
    </row>
    <row r="253" spans="1:5">
      <c r="A253" s="30">
        <v>2</v>
      </c>
      <c r="B253" s="8" t="s">
        <v>159</v>
      </c>
      <c r="C253" s="8" t="s">
        <v>160</v>
      </c>
      <c r="D253" s="7">
        <v>115</v>
      </c>
      <c r="E253" s="31">
        <v>1</v>
      </c>
    </row>
    <row r="254" spans="1:5">
      <c r="A254" s="30">
        <v>3</v>
      </c>
      <c r="B254" s="8" t="s">
        <v>161</v>
      </c>
      <c r="C254" s="8" t="s">
        <v>160</v>
      </c>
      <c r="D254" s="7">
        <v>115</v>
      </c>
      <c r="E254" s="31">
        <v>1</v>
      </c>
    </row>
    <row r="255" spans="1:5">
      <c r="A255" s="30">
        <v>4</v>
      </c>
      <c r="B255" s="8" t="s">
        <v>162</v>
      </c>
      <c r="C255" s="8" t="s">
        <v>163</v>
      </c>
      <c r="D255" s="15">
        <v>415</v>
      </c>
      <c r="E255" s="39">
        <v>2</v>
      </c>
    </row>
    <row r="256" spans="1:5">
      <c r="A256" s="30">
        <v>5</v>
      </c>
      <c r="B256" s="8" t="s">
        <v>164</v>
      </c>
      <c r="C256" s="8" t="s">
        <v>165</v>
      </c>
      <c r="D256" s="7">
        <v>115</v>
      </c>
      <c r="E256" s="31"/>
    </row>
    <row r="257" spans="1:5" ht="30">
      <c r="A257" s="30">
        <v>6</v>
      </c>
      <c r="B257" s="8" t="s">
        <v>373</v>
      </c>
      <c r="C257" s="8" t="s">
        <v>166</v>
      </c>
      <c r="D257" s="7"/>
      <c r="E257" s="45">
        <v>1</v>
      </c>
    </row>
    <row r="258" spans="1:5" ht="30">
      <c r="A258" s="30">
        <v>7</v>
      </c>
      <c r="B258" s="8" t="s">
        <v>164</v>
      </c>
      <c r="C258" s="8" t="s">
        <v>167</v>
      </c>
      <c r="D258" s="7"/>
      <c r="E258" s="45">
        <v>1</v>
      </c>
    </row>
    <row r="259" spans="1:5">
      <c r="A259" s="30">
        <v>8</v>
      </c>
      <c r="B259" s="8" t="s">
        <v>168</v>
      </c>
      <c r="C259" s="8" t="s">
        <v>169</v>
      </c>
      <c r="D259" s="7"/>
      <c r="E259" s="31">
        <v>1</v>
      </c>
    </row>
    <row r="260" spans="1:5">
      <c r="A260" s="30">
        <v>9</v>
      </c>
      <c r="B260" s="8" t="s">
        <v>168</v>
      </c>
      <c r="C260" s="8" t="s">
        <v>170</v>
      </c>
      <c r="D260" s="7"/>
      <c r="E260" s="31"/>
    </row>
    <row r="261" spans="1:5">
      <c r="A261" s="30">
        <v>10</v>
      </c>
      <c r="B261" s="8" t="s">
        <v>171</v>
      </c>
      <c r="C261" s="8" t="s">
        <v>172</v>
      </c>
      <c r="D261" s="7"/>
      <c r="E261" s="31"/>
    </row>
    <row r="262" spans="1:5">
      <c r="A262" s="30"/>
      <c r="B262" s="10" t="s">
        <v>19</v>
      </c>
      <c r="C262" s="10"/>
      <c r="D262" s="11"/>
      <c r="E262" s="32">
        <f>SUM(E252:E261)</f>
        <v>8</v>
      </c>
    </row>
    <row r="263" spans="1:5" ht="29.25" customHeight="1">
      <c r="A263" s="188" t="s">
        <v>247</v>
      </c>
      <c r="B263" s="189"/>
      <c r="C263" s="189"/>
      <c r="D263" s="189"/>
      <c r="E263" s="190"/>
    </row>
    <row r="264" spans="1:5" ht="30">
      <c r="A264" s="30">
        <v>1</v>
      </c>
      <c r="B264" s="8" t="s">
        <v>367</v>
      </c>
      <c r="C264" s="8" t="s">
        <v>374</v>
      </c>
      <c r="D264" s="7">
        <v>115</v>
      </c>
      <c r="E264" s="31">
        <v>1</v>
      </c>
    </row>
    <row r="265" spans="1:5">
      <c r="A265" s="30">
        <v>2</v>
      </c>
      <c r="B265" s="8" t="s">
        <v>179</v>
      </c>
      <c r="C265" s="8" t="s">
        <v>176</v>
      </c>
      <c r="D265" s="7"/>
      <c r="E265" s="31">
        <v>1</v>
      </c>
    </row>
    <row r="266" spans="1:5">
      <c r="A266" s="30">
        <v>3</v>
      </c>
      <c r="B266" s="8" t="s">
        <v>173</v>
      </c>
      <c r="C266" s="8" t="s">
        <v>174</v>
      </c>
      <c r="D266" s="7"/>
      <c r="E266" s="31"/>
    </row>
    <row r="267" spans="1:5">
      <c r="A267" s="30">
        <v>4</v>
      </c>
      <c r="B267" s="8" t="s">
        <v>175</v>
      </c>
      <c r="C267" s="8">
        <v>1</v>
      </c>
      <c r="D267" s="7"/>
      <c r="E267" s="31">
        <v>1</v>
      </c>
    </row>
    <row r="268" spans="1:5">
      <c r="A268" s="30">
        <v>5</v>
      </c>
      <c r="B268" s="8" t="s">
        <v>177</v>
      </c>
      <c r="C268" s="8">
        <v>1</v>
      </c>
      <c r="D268" s="7"/>
      <c r="E268" s="31">
        <v>1</v>
      </c>
    </row>
    <row r="269" spans="1:5">
      <c r="A269" s="30"/>
      <c r="B269" s="10" t="s">
        <v>19</v>
      </c>
      <c r="C269" s="10"/>
      <c r="D269" s="11"/>
      <c r="E269" s="32">
        <f>SUM(E264:E268)</f>
        <v>4</v>
      </c>
    </row>
    <row r="270" spans="1:5" ht="29.25" customHeight="1">
      <c r="A270" s="188" t="s">
        <v>248</v>
      </c>
      <c r="B270" s="189"/>
      <c r="C270" s="189"/>
      <c r="D270" s="189"/>
      <c r="E270" s="190"/>
    </row>
    <row r="271" spans="1:5" ht="30">
      <c r="A271" s="30">
        <v>1</v>
      </c>
      <c r="B271" s="8" t="s">
        <v>180</v>
      </c>
      <c r="C271" s="8" t="s">
        <v>178</v>
      </c>
      <c r="D271" s="7"/>
      <c r="E271" s="45">
        <v>1</v>
      </c>
    </row>
    <row r="272" spans="1:5">
      <c r="A272" s="30">
        <v>2</v>
      </c>
      <c r="B272" s="8" t="s">
        <v>181</v>
      </c>
      <c r="C272" s="8" t="s">
        <v>182</v>
      </c>
      <c r="D272" s="15">
        <v>415</v>
      </c>
      <c r="E272" s="39">
        <v>2</v>
      </c>
    </row>
    <row r="273" spans="1:5">
      <c r="A273" s="30"/>
      <c r="B273" s="10" t="s">
        <v>19</v>
      </c>
      <c r="C273" s="10"/>
      <c r="D273" s="11"/>
      <c r="E273" s="32">
        <f>SUM(E271:E272)</f>
        <v>3</v>
      </c>
    </row>
    <row r="274" spans="1:5" ht="29.25" customHeight="1">
      <c r="A274" s="188" t="s">
        <v>249</v>
      </c>
      <c r="B274" s="189"/>
      <c r="C274" s="189"/>
      <c r="D274" s="189"/>
      <c r="E274" s="190"/>
    </row>
    <row r="275" spans="1:5">
      <c r="A275" s="30">
        <v>1</v>
      </c>
      <c r="B275" s="8" t="s">
        <v>183</v>
      </c>
      <c r="C275" s="8">
        <v>1</v>
      </c>
      <c r="D275" s="7"/>
      <c r="E275" s="31">
        <v>1</v>
      </c>
    </row>
    <row r="276" spans="1:5">
      <c r="A276" s="30">
        <v>2</v>
      </c>
      <c r="B276" s="8" t="s">
        <v>375</v>
      </c>
      <c r="C276" s="8"/>
      <c r="D276" s="7"/>
      <c r="E276" s="31">
        <v>1</v>
      </c>
    </row>
    <row r="277" spans="1:5">
      <c r="A277" s="30">
        <v>3</v>
      </c>
      <c r="B277" s="8" t="s">
        <v>184</v>
      </c>
      <c r="C277" s="8">
        <v>1</v>
      </c>
      <c r="D277" s="7"/>
      <c r="E277" s="31">
        <v>1</v>
      </c>
    </row>
    <row r="278" spans="1:5">
      <c r="A278" s="30">
        <v>4</v>
      </c>
      <c r="B278" s="8" t="s">
        <v>185</v>
      </c>
      <c r="C278" s="8">
        <v>1</v>
      </c>
      <c r="D278" s="7"/>
      <c r="E278" s="31">
        <v>1</v>
      </c>
    </row>
    <row r="279" spans="1:5">
      <c r="A279" s="30">
        <v>5</v>
      </c>
      <c r="B279" s="8" t="s">
        <v>186</v>
      </c>
      <c r="C279" s="8">
        <v>1</v>
      </c>
      <c r="D279" s="7"/>
      <c r="E279" s="31">
        <v>1</v>
      </c>
    </row>
    <row r="280" spans="1:5">
      <c r="A280" s="30">
        <v>6</v>
      </c>
      <c r="B280" s="8" t="s">
        <v>187</v>
      </c>
      <c r="C280" s="8">
        <v>1</v>
      </c>
      <c r="D280" s="7"/>
      <c r="E280" s="31">
        <v>1</v>
      </c>
    </row>
    <row r="281" spans="1:5">
      <c r="A281" s="30">
        <v>7</v>
      </c>
      <c r="B281" s="8" t="s">
        <v>188</v>
      </c>
      <c r="C281" s="8">
        <v>1</v>
      </c>
      <c r="D281" s="7"/>
      <c r="E281" s="31">
        <v>1</v>
      </c>
    </row>
    <row r="282" spans="1:5" ht="45">
      <c r="A282" s="30">
        <v>8</v>
      </c>
      <c r="B282" s="8" t="s">
        <v>171</v>
      </c>
      <c r="C282" s="8" t="s">
        <v>189</v>
      </c>
      <c r="D282" s="7"/>
      <c r="E282" s="45">
        <v>1</v>
      </c>
    </row>
    <row r="283" spans="1:5">
      <c r="A283" s="30">
        <v>9</v>
      </c>
      <c r="B283" s="8" t="s">
        <v>190</v>
      </c>
      <c r="C283" s="8">
        <v>1</v>
      </c>
      <c r="D283" s="7"/>
      <c r="E283" s="45">
        <v>1</v>
      </c>
    </row>
    <row r="284" spans="1:5" ht="30">
      <c r="A284" s="30">
        <v>10</v>
      </c>
      <c r="B284" s="8" t="s">
        <v>191</v>
      </c>
      <c r="C284" s="8">
        <v>1</v>
      </c>
      <c r="D284" s="7"/>
      <c r="E284" s="45">
        <v>1</v>
      </c>
    </row>
    <row r="285" spans="1:5" ht="30">
      <c r="A285" s="30">
        <v>11</v>
      </c>
      <c r="B285" s="8" t="s">
        <v>192</v>
      </c>
      <c r="C285" s="8" t="s">
        <v>193</v>
      </c>
      <c r="D285" s="7"/>
      <c r="E285" s="45">
        <v>3</v>
      </c>
    </row>
    <row r="286" spans="1:5">
      <c r="A286" s="30">
        <v>12</v>
      </c>
      <c r="B286" s="8" t="s">
        <v>194</v>
      </c>
      <c r="C286" s="8" t="s">
        <v>195</v>
      </c>
      <c r="D286" s="7">
        <v>4</v>
      </c>
      <c r="E286" s="45">
        <v>4</v>
      </c>
    </row>
    <row r="287" spans="1:5">
      <c r="A287" s="30">
        <v>13</v>
      </c>
      <c r="B287" s="8" t="s">
        <v>196</v>
      </c>
      <c r="C287" s="8" t="s">
        <v>197</v>
      </c>
      <c r="D287" s="7"/>
      <c r="E287" s="45">
        <v>2</v>
      </c>
    </row>
    <row r="288" spans="1:5">
      <c r="A288" s="30">
        <v>14</v>
      </c>
      <c r="B288" s="8" t="s">
        <v>198</v>
      </c>
      <c r="C288" s="8" t="s">
        <v>199</v>
      </c>
      <c r="D288" s="15"/>
      <c r="E288" s="42">
        <v>4.75</v>
      </c>
    </row>
    <row r="289" spans="1:5" ht="30">
      <c r="A289" s="30">
        <v>15</v>
      </c>
      <c r="B289" s="8" t="s">
        <v>372</v>
      </c>
      <c r="C289" s="8"/>
      <c r="D289" s="7"/>
      <c r="E289" s="45">
        <v>1</v>
      </c>
    </row>
    <row r="290" spans="1:5">
      <c r="A290" s="30">
        <v>16</v>
      </c>
      <c r="B290" s="8" t="s">
        <v>200</v>
      </c>
      <c r="C290" s="8"/>
      <c r="D290" s="7"/>
      <c r="E290" s="45">
        <v>2</v>
      </c>
    </row>
    <row r="291" spans="1:5">
      <c r="A291" s="30">
        <v>17</v>
      </c>
      <c r="B291" s="8" t="s">
        <v>201</v>
      </c>
      <c r="C291" s="8"/>
      <c r="D291" s="7"/>
      <c r="E291" s="45">
        <v>2</v>
      </c>
    </row>
    <row r="292" spans="1:5">
      <c r="A292" s="30">
        <v>18</v>
      </c>
      <c r="B292" s="8" t="s">
        <v>202</v>
      </c>
      <c r="C292" s="8"/>
      <c r="D292" s="7"/>
      <c r="E292" s="45">
        <v>1</v>
      </c>
    </row>
    <row r="293" spans="1:5">
      <c r="A293" s="30">
        <v>19</v>
      </c>
      <c r="B293" s="8" t="s">
        <v>203</v>
      </c>
      <c r="C293" s="8"/>
      <c r="D293" s="7"/>
      <c r="E293" s="42">
        <v>4</v>
      </c>
    </row>
    <row r="294" spans="1:5">
      <c r="A294" s="30">
        <v>20</v>
      </c>
      <c r="B294" s="8" t="s">
        <v>204</v>
      </c>
      <c r="C294" s="8"/>
      <c r="D294" s="7"/>
      <c r="E294" s="45">
        <v>2</v>
      </c>
    </row>
    <row r="295" spans="1:5" ht="30">
      <c r="A295" s="30">
        <v>21</v>
      </c>
      <c r="B295" s="8" t="s">
        <v>212</v>
      </c>
      <c r="C295" s="8" t="s">
        <v>137</v>
      </c>
      <c r="D295" s="7"/>
      <c r="E295" s="45">
        <v>4.75</v>
      </c>
    </row>
    <row r="296" spans="1:5">
      <c r="A296" s="30">
        <v>22</v>
      </c>
      <c r="B296" s="8" t="s">
        <v>231</v>
      </c>
      <c r="C296" s="8"/>
      <c r="D296" s="7"/>
      <c r="E296" s="31">
        <v>10</v>
      </c>
    </row>
    <row r="297" spans="1:5">
      <c r="A297" s="30">
        <v>23</v>
      </c>
      <c r="B297" s="8" t="s">
        <v>213</v>
      </c>
      <c r="C297" s="8"/>
      <c r="D297" s="7"/>
      <c r="E297" s="31">
        <v>15</v>
      </c>
    </row>
    <row r="298" spans="1:5">
      <c r="A298" s="30">
        <v>24</v>
      </c>
      <c r="B298" s="8" t="s">
        <v>214</v>
      </c>
      <c r="C298" s="8"/>
      <c r="D298" s="7"/>
      <c r="E298" s="31">
        <v>3</v>
      </c>
    </row>
    <row r="299" spans="1:5">
      <c r="A299" s="30"/>
      <c r="B299" s="10" t="s">
        <v>19</v>
      </c>
      <c r="C299" s="10"/>
      <c r="D299" s="11"/>
      <c r="E299" s="32">
        <f>SUM(E275:E298)</f>
        <v>68.5</v>
      </c>
    </row>
    <row r="300" spans="1:5">
      <c r="A300" s="188" t="s">
        <v>283</v>
      </c>
      <c r="B300" s="189"/>
      <c r="C300" s="189"/>
      <c r="D300" s="189"/>
      <c r="E300" s="190"/>
    </row>
    <row r="301" spans="1:5" ht="30">
      <c r="A301" s="30">
        <v>1</v>
      </c>
      <c r="B301" s="8" t="s">
        <v>216</v>
      </c>
      <c r="C301" s="8" t="s">
        <v>217</v>
      </c>
      <c r="D301" s="7"/>
      <c r="E301" s="35">
        <v>2</v>
      </c>
    </row>
    <row r="302" spans="1:5" ht="30.75" customHeight="1">
      <c r="A302" s="30">
        <v>2</v>
      </c>
      <c r="B302" s="8" t="s">
        <v>218</v>
      </c>
      <c r="C302" s="8" t="s">
        <v>219</v>
      </c>
      <c r="D302" s="7">
        <v>115</v>
      </c>
      <c r="E302" s="31">
        <v>2</v>
      </c>
    </row>
    <row r="303" spans="1:5" ht="16.5" customHeight="1">
      <c r="A303" s="30"/>
      <c r="B303" s="10" t="s">
        <v>19</v>
      </c>
      <c r="C303" s="10"/>
      <c r="D303" s="11"/>
      <c r="E303" s="32">
        <f>SUM(E301:E302)</f>
        <v>4</v>
      </c>
    </row>
    <row r="304" spans="1:5">
      <c r="A304" s="30"/>
      <c r="B304" s="10"/>
      <c r="C304" s="10"/>
      <c r="D304" s="11"/>
      <c r="E304" s="32"/>
    </row>
    <row r="305" spans="1:5" ht="15.75" thickBot="1">
      <c r="A305" s="198" t="s">
        <v>221</v>
      </c>
      <c r="B305" s="199"/>
      <c r="C305" s="211"/>
      <c r="D305" s="211"/>
      <c r="E305" s="72">
        <f>E43+E50+E58+E68+E83+E123+E133+E149+E154+E162+E178+E186+E195+E203+E213+E219+E225+E235+E245+E250+E262+E269+E273+E299+E303+E22+E96+E27</f>
        <v>410.5</v>
      </c>
    </row>
    <row r="306" spans="1:5" ht="15.75" thickBot="1">
      <c r="A306" s="46"/>
      <c r="B306" s="47"/>
      <c r="C306" s="212" t="s">
        <v>222</v>
      </c>
      <c r="D306" s="213"/>
      <c r="E306" s="214"/>
    </row>
    <row r="307" spans="1:5">
      <c r="A307" s="46"/>
      <c r="B307" s="47"/>
      <c r="C307" s="215" t="s">
        <v>223</v>
      </c>
      <c r="D307" s="216"/>
      <c r="E307" s="73">
        <f>E9+E10+E30+E31+E45+E52+E53+E61+E70+E71+E86+E87+E98+E99+E125+E126+E135+E136+E137+E138+E164+E165+E166+E167+E180+E181+E188+E189+E190+E191+E198+E199+E205+E206+E207+E208+E209+E215+E216+E221+E228+E229+E230+E231+E240+E60</f>
        <v>61.25</v>
      </c>
    </row>
    <row r="308" spans="1:5">
      <c r="A308" s="46"/>
      <c r="B308" s="47"/>
      <c r="C308" s="217" t="s">
        <v>224</v>
      </c>
      <c r="D308" s="218"/>
      <c r="E308" s="74">
        <f>E11+E12+E13+E14+E32+E33+E34+E35+E46+E47+E54+E55+E62+E63+E64+E65+E72+E73+E74+E75+E88+E89+E90++E100+E101+E102+E103+E104+E105+E127+E128+E129+E130+E139+E140+E141+E142+E143++E168+E169+E170+E171+E172+E173+E174+E182+E183+E192+E200+E201+E210+E217+E222+E232+E233+E234+E244+E247+E25+E120+E243</f>
        <v>141</v>
      </c>
    </row>
    <row r="309" spans="1:5">
      <c r="A309" s="46"/>
      <c r="B309" s="47"/>
      <c r="C309" s="217" t="s">
        <v>225</v>
      </c>
      <c r="D309" s="218"/>
      <c r="E309" s="74">
        <f>E15+E16+E17+E18+E26+E36+E37+E38+E39+E48+E49+E56+E57+E66+E67+E76+E77+E78+E79+E91+E92+E93+E106+E107+E108+E109+E110+E131+E132+E144+E145+E146+E147+E175+E176+E184++E193+E202+E211+E212+E218+E248+E19+E40+E80</f>
        <v>65.75</v>
      </c>
    </row>
    <row r="310" spans="1:5">
      <c r="A310" s="46"/>
      <c r="B310" s="47"/>
      <c r="C310" s="217" t="s">
        <v>226</v>
      </c>
      <c r="D310" s="218"/>
      <c r="E310" s="74">
        <f t="shared" ref="E310" si="0">E242</f>
        <v>2</v>
      </c>
    </row>
    <row r="311" spans="1:5">
      <c r="A311" s="46"/>
      <c r="B311" s="47"/>
      <c r="C311" s="217" t="s">
        <v>104</v>
      </c>
      <c r="D311" s="218"/>
      <c r="E311" s="74">
        <f t="shared" ref="E311" si="1">E111+E112+E113+E114+E115</f>
        <v>5</v>
      </c>
    </row>
    <row r="312" spans="1:5">
      <c r="A312" s="46"/>
      <c r="B312" s="47"/>
      <c r="C312" s="217" t="s">
        <v>332</v>
      </c>
      <c r="D312" s="218"/>
      <c r="E312" s="74">
        <f t="shared" ref="E312" si="2">E237+E238+E239+E241+E252+E264</f>
        <v>6</v>
      </c>
    </row>
    <row r="313" spans="1:5" ht="15.75" thickBot="1">
      <c r="A313" s="48"/>
      <c r="B313" s="49"/>
      <c r="C313" s="180" t="s">
        <v>0</v>
      </c>
      <c r="D313" s="181"/>
      <c r="E313" s="75">
        <f>E20+E153+E21+E41+E42+E81+E82+E94+E95+E116+E117+E118+E119+E121+E122+E148+E151+E152+E156+E157+E158+E159+E160+E161+E177+E185+E194+E249+E253+E254+E255+E256+E257+E258+E259+E260+E261+E265+E266+E267+E268+E271+E272+E275+E276+E277+E278+E279+E280+E281+E282+E283+E284+E285+E286+E287+E288+E289+E290+E291+E292+E293+E294+E295+E296+E297+E298+E301+E302+E224</f>
        <v>129.5</v>
      </c>
    </row>
    <row r="314" spans="1:5">
      <c r="A314" s="13"/>
      <c r="B314" s="14"/>
      <c r="C314" s="14"/>
      <c r="D314" s="13"/>
      <c r="E314" s="13"/>
    </row>
    <row r="315" spans="1:5">
      <c r="A315" s="13"/>
      <c r="B315" s="14"/>
      <c r="C315" s="14"/>
      <c r="D315" s="13"/>
      <c r="E315" s="13"/>
    </row>
    <row r="316" spans="1:5">
      <c r="A316" s="13"/>
      <c r="B316" s="14"/>
      <c r="C316" s="14"/>
      <c r="D316" s="13"/>
      <c r="E316" s="13"/>
    </row>
    <row r="317" spans="1:5">
      <c r="A317" s="13"/>
      <c r="B317" s="14"/>
      <c r="C317" s="14"/>
      <c r="D317" s="13"/>
      <c r="E317" s="13"/>
    </row>
    <row r="318" spans="1:5">
      <c r="A318" s="13"/>
      <c r="B318" s="14"/>
      <c r="C318" s="14"/>
      <c r="D318" s="13"/>
      <c r="E318" s="13"/>
    </row>
    <row r="319" spans="1:5">
      <c r="A319" s="13"/>
      <c r="B319" s="14"/>
      <c r="C319" s="14"/>
      <c r="D319" s="13"/>
      <c r="E319" s="13"/>
    </row>
    <row r="320" spans="1:5">
      <c r="A320" s="13"/>
      <c r="B320" s="14"/>
      <c r="C320" s="14"/>
      <c r="D320" s="13"/>
      <c r="E320" s="13"/>
    </row>
    <row r="321" spans="1:10">
      <c r="A321" s="13"/>
      <c r="B321" s="14"/>
      <c r="C321" s="14"/>
      <c r="D321" s="13"/>
      <c r="E321" s="13"/>
    </row>
    <row r="322" spans="1:10">
      <c r="A322" s="13"/>
      <c r="B322" s="14"/>
      <c r="C322" s="14"/>
      <c r="D322" s="13"/>
      <c r="E322" s="13"/>
    </row>
    <row r="323" spans="1:10">
      <c r="A323" s="13"/>
      <c r="B323" s="14"/>
      <c r="C323" s="14"/>
      <c r="D323" s="13"/>
      <c r="E323" s="13"/>
    </row>
    <row r="324" spans="1:10" s="157" customFormat="1">
      <c r="A324" s="13"/>
      <c r="B324" s="14"/>
      <c r="C324" s="14"/>
      <c r="D324" s="13"/>
      <c r="E324" s="13"/>
      <c r="G324"/>
      <c r="H324"/>
      <c r="I324"/>
      <c r="J324"/>
    </row>
    <row r="325" spans="1:10" s="157" customFormat="1">
      <c r="A325" s="13"/>
      <c r="B325" s="14"/>
      <c r="C325" s="14"/>
      <c r="D325" s="13"/>
      <c r="E325" s="13"/>
      <c r="G325"/>
      <c r="H325"/>
      <c r="I325"/>
      <c r="J325"/>
    </row>
    <row r="326" spans="1:10" s="157" customFormat="1">
      <c r="A326" s="13"/>
      <c r="B326" s="14"/>
      <c r="C326" s="14"/>
      <c r="D326" s="13"/>
      <c r="E326" s="13"/>
      <c r="G326"/>
      <c r="H326"/>
      <c r="I326"/>
      <c r="J326"/>
    </row>
    <row r="327" spans="1:10" s="157" customFormat="1">
      <c r="A327" s="13"/>
      <c r="B327" s="14"/>
      <c r="C327" s="14"/>
      <c r="D327" s="13"/>
      <c r="E327" s="13"/>
      <c r="G327"/>
      <c r="H327"/>
      <c r="I327"/>
      <c r="J327"/>
    </row>
    <row r="328" spans="1:10" s="157" customFormat="1">
      <c r="A328" s="13"/>
      <c r="B328" s="14"/>
      <c r="C328" s="14"/>
      <c r="D328" s="13"/>
      <c r="E328" s="13"/>
      <c r="G328"/>
      <c r="H328"/>
      <c r="I328"/>
      <c r="J328"/>
    </row>
    <row r="329" spans="1:10" s="157" customFormat="1">
      <c r="A329" s="13"/>
      <c r="B329" s="14"/>
      <c r="C329" s="14"/>
      <c r="D329" s="13"/>
      <c r="E329" s="13"/>
      <c r="G329"/>
      <c r="H329"/>
      <c r="I329"/>
      <c r="J329"/>
    </row>
    <row r="330" spans="1:10" s="157" customFormat="1">
      <c r="A330" s="13"/>
      <c r="B330" s="14"/>
      <c r="C330" s="14"/>
      <c r="D330" s="13"/>
      <c r="E330" s="13"/>
      <c r="G330"/>
      <c r="H330"/>
      <c r="I330"/>
      <c r="J330"/>
    </row>
    <row r="331" spans="1:10" s="157" customFormat="1">
      <c r="A331" s="13"/>
      <c r="B331" s="14"/>
      <c r="C331" s="14"/>
      <c r="D331" s="13"/>
      <c r="E331" s="13"/>
      <c r="G331"/>
      <c r="H331"/>
      <c r="I331"/>
      <c r="J331"/>
    </row>
    <row r="332" spans="1:10" s="157" customFormat="1">
      <c r="A332" s="13"/>
      <c r="B332" s="14"/>
      <c r="C332" s="14"/>
      <c r="D332" s="13"/>
      <c r="E332" s="13"/>
      <c r="G332"/>
      <c r="H332"/>
      <c r="I332"/>
      <c r="J332"/>
    </row>
    <row r="333" spans="1:10" s="157" customFormat="1">
      <c r="A333" s="13"/>
      <c r="B333" s="14"/>
      <c r="C333" s="14"/>
      <c r="D333" s="13"/>
      <c r="E333" s="13"/>
      <c r="G333"/>
      <c r="H333"/>
      <c r="I333"/>
      <c r="J333"/>
    </row>
    <row r="334" spans="1:10" s="157" customFormat="1">
      <c r="A334" s="13"/>
      <c r="B334" s="14"/>
      <c r="C334" s="14"/>
      <c r="D334" s="13"/>
      <c r="E334" s="13"/>
      <c r="G334"/>
      <c r="H334"/>
      <c r="I334"/>
      <c r="J334"/>
    </row>
    <row r="335" spans="1:10" s="157" customFormat="1">
      <c r="A335" s="13"/>
      <c r="B335" s="14"/>
      <c r="C335" s="14"/>
      <c r="D335" s="13"/>
      <c r="E335" s="13"/>
      <c r="G335"/>
      <c r="H335"/>
      <c r="I335"/>
      <c r="J335"/>
    </row>
    <row r="336" spans="1:10" s="157" customFormat="1">
      <c r="A336" s="13"/>
      <c r="B336" s="14"/>
      <c r="C336" s="14"/>
      <c r="D336" s="13"/>
      <c r="E336" s="13"/>
      <c r="G336"/>
      <c r="H336"/>
      <c r="I336"/>
      <c r="J336"/>
    </row>
    <row r="337" spans="1:10" s="157" customFormat="1">
      <c r="A337" s="13"/>
      <c r="B337" s="14"/>
      <c r="C337" s="14"/>
      <c r="D337" s="13"/>
      <c r="E337" s="13"/>
      <c r="G337"/>
      <c r="H337"/>
      <c r="I337"/>
      <c r="J337"/>
    </row>
    <row r="338" spans="1:10" s="157" customFormat="1">
      <c r="A338" s="13"/>
      <c r="B338" s="14"/>
      <c r="C338" s="14"/>
      <c r="D338" s="13"/>
      <c r="E338" s="13"/>
      <c r="G338"/>
      <c r="H338"/>
      <c r="I338"/>
      <c r="J338"/>
    </row>
    <row r="339" spans="1:10" s="157" customFormat="1">
      <c r="A339" s="13"/>
      <c r="B339" s="14"/>
      <c r="C339" s="14"/>
      <c r="D339" s="13"/>
      <c r="E339" s="13"/>
      <c r="G339"/>
      <c r="H339"/>
      <c r="I339"/>
      <c r="J339"/>
    </row>
    <row r="340" spans="1:10" s="157" customFormat="1">
      <c r="A340" s="13"/>
      <c r="B340" s="14"/>
      <c r="C340" s="14"/>
      <c r="D340" s="13"/>
      <c r="E340" s="13"/>
      <c r="G340"/>
      <c r="H340"/>
      <c r="I340"/>
      <c r="J340"/>
    </row>
    <row r="341" spans="1:10" s="157" customFormat="1">
      <c r="A341" s="13"/>
      <c r="B341" s="14"/>
      <c r="C341" s="14"/>
      <c r="D341" s="13"/>
      <c r="E341" s="13"/>
      <c r="G341"/>
      <c r="H341"/>
      <c r="I341"/>
      <c r="J341"/>
    </row>
    <row r="342" spans="1:10" s="157" customFormat="1">
      <c r="A342" s="13"/>
      <c r="B342" s="14"/>
      <c r="C342" s="14"/>
      <c r="D342" s="13"/>
      <c r="E342" s="13"/>
      <c r="G342"/>
      <c r="H342"/>
      <c r="I342"/>
      <c r="J342"/>
    </row>
    <row r="343" spans="1:10" s="157" customFormat="1">
      <c r="A343" s="13"/>
      <c r="B343" s="14"/>
      <c r="C343" s="14"/>
      <c r="D343" s="13"/>
      <c r="E343" s="13"/>
      <c r="G343"/>
      <c r="H343"/>
      <c r="I343"/>
      <c r="J343"/>
    </row>
    <row r="344" spans="1:10" s="157" customFormat="1">
      <c r="A344" s="13"/>
      <c r="B344" s="14"/>
      <c r="C344" s="14"/>
      <c r="D344" s="13"/>
      <c r="E344" s="13"/>
      <c r="G344"/>
      <c r="H344"/>
      <c r="I344"/>
      <c r="J344"/>
    </row>
    <row r="345" spans="1:10" s="157" customFormat="1">
      <c r="A345" s="13"/>
      <c r="B345" s="14"/>
      <c r="C345" s="14"/>
      <c r="D345" s="13"/>
      <c r="E345" s="13"/>
      <c r="G345"/>
      <c r="H345"/>
      <c r="I345"/>
      <c r="J345"/>
    </row>
    <row r="346" spans="1:10" s="157" customFormat="1">
      <c r="A346" s="13"/>
      <c r="B346" s="14"/>
      <c r="C346" s="14"/>
      <c r="D346" s="13"/>
      <c r="E346" s="13"/>
      <c r="G346"/>
      <c r="H346"/>
      <c r="I346"/>
      <c r="J346"/>
    </row>
    <row r="347" spans="1:10" s="157" customFormat="1">
      <c r="A347" s="13"/>
      <c r="B347" s="14"/>
      <c r="C347" s="14"/>
      <c r="D347" s="13"/>
      <c r="E347" s="13"/>
      <c r="G347"/>
      <c r="H347"/>
      <c r="I347"/>
      <c r="J347"/>
    </row>
    <row r="348" spans="1:10" s="157" customFormat="1">
      <c r="A348" s="13"/>
      <c r="B348" s="14"/>
      <c r="C348" s="14"/>
      <c r="D348" s="13"/>
      <c r="E348" s="13"/>
      <c r="G348"/>
      <c r="H348"/>
      <c r="I348"/>
      <c r="J348"/>
    </row>
    <row r="349" spans="1:10" s="157" customFormat="1">
      <c r="A349" s="13"/>
      <c r="B349" s="14"/>
      <c r="C349" s="14"/>
      <c r="D349" s="13"/>
      <c r="E349" s="13"/>
      <c r="G349"/>
      <c r="H349"/>
      <c r="I349"/>
      <c r="J349"/>
    </row>
    <row r="350" spans="1:10" s="157" customFormat="1">
      <c r="A350" s="13"/>
      <c r="B350" s="14"/>
      <c r="C350" s="14"/>
      <c r="D350" s="13"/>
      <c r="E350" s="13"/>
      <c r="G350"/>
      <c r="H350"/>
      <c r="I350"/>
      <c r="J350"/>
    </row>
    <row r="351" spans="1:10" s="157" customFormat="1">
      <c r="A351" s="13"/>
      <c r="B351" s="14"/>
      <c r="C351" s="14"/>
      <c r="D351" s="13"/>
      <c r="E351" s="13"/>
      <c r="G351"/>
      <c r="H351"/>
      <c r="I351"/>
      <c r="J351"/>
    </row>
    <row r="352" spans="1:10" s="157" customFormat="1">
      <c r="A352" s="13"/>
      <c r="B352" s="14"/>
      <c r="C352" s="14"/>
      <c r="D352" s="13"/>
      <c r="E352" s="13"/>
      <c r="G352"/>
      <c r="H352"/>
      <c r="I352"/>
      <c r="J352"/>
    </row>
    <row r="353" spans="1:10" s="157" customFormat="1">
      <c r="A353" s="13"/>
      <c r="B353" s="14"/>
      <c r="C353" s="14"/>
      <c r="D353" s="13"/>
      <c r="E353" s="13"/>
      <c r="G353"/>
      <c r="H353"/>
      <c r="I353"/>
      <c r="J353"/>
    </row>
    <row r="354" spans="1:10" s="157" customFormat="1">
      <c r="A354" s="13"/>
      <c r="B354" s="14"/>
      <c r="C354" s="14"/>
      <c r="D354" s="13"/>
      <c r="E354" s="13"/>
      <c r="G354"/>
      <c r="H354"/>
      <c r="I354"/>
      <c r="J354"/>
    </row>
    <row r="355" spans="1:10" s="157" customFormat="1">
      <c r="A355" s="13"/>
      <c r="B355" s="14"/>
      <c r="C355" s="14"/>
      <c r="D355" s="13"/>
      <c r="E355" s="13"/>
      <c r="G355"/>
      <c r="H355"/>
      <c r="I355"/>
      <c r="J355"/>
    </row>
    <row r="356" spans="1:10" s="157" customFormat="1">
      <c r="A356" s="13"/>
      <c r="B356" s="14"/>
      <c r="C356" s="14"/>
      <c r="D356" s="13"/>
      <c r="E356" s="13"/>
      <c r="G356"/>
      <c r="H356"/>
      <c r="I356"/>
      <c r="J356"/>
    </row>
    <row r="357" spans="1:10" s="157" customFormat="1">
      <c r="A357" s="13"/>
      <c r="B357" s="14"/>
      <c r="C357" s="14"/>
      <c r="D357" s="13"/>
      <c r="E357" s="13"/>
      <c r="G357"/>
      <c r="H357"/>
      <c r="I357"/>
      <c r="J357"/>
    </row>
    <row r="358" spans="1:10" s="157" customFormat="1">
      <c r="A358" s="13"/>
      <c r="B358" s="14"/>
      <c r="C358" s="14"/>
      <c r="D358" s="13"/>
      <c r="E358" s="13"/>
      <c r="G358"/>
      <c r="H358"/>
      <c r="I358"/>
      <c r="J358"/>
    </row>
    <row r="359" spans="1:10" s="157" customFormat="1">
      <c r="A359" s="13"/>
      <c r="B359" s="14"/>
      <c r="C359" s="14"/>
      <c r="D359" s="13"/>
      <c r="E359" s="13"/>
      <c r="G359"/>
      <c r="H359"/>
      <c r="I359"/>
      <c r="J359"/>
    </row>
    <row r="360" spans="1:10" s="157" customFormat="1">
      <c r="A360" s="13"/>
      <c r="B360" s="14"/>
      <c r="C360" s="14"/>
      <c r="D360" s="13"/>
      <c r="E360" s="13"/>
      <c r="G360"/>
      <c r="H360"/>
      <c r="I360"/>
      <c r="J360"/>
    </row>
    <row r="361" spans="1:10" s="157" customFormat="1">
      <c r="A361" s="13"/>
      <c r="B361" s="14"/>
      <c r="C361" s="14"/>
      <c r="D361" s="13"/>
      <c r="E361" s="13"/>
      <c r="G361"/>
      <c r="H361"/>
      <c r="I361"/>
      <c r="J361"/>
    </row>
    <row r="362" spans="1:10" s="157" customFormat="1">
      <c r="A362" s="13"/>
      <c r="B362" s="14"/>
      <c r="C362" s="14"/>
      <c r="D362" s="13"/>
      <c r="E362" s="13"/>
      <c r="G362"/>
      <c r="H362"/>
      <c r="I362"/>
      <c r="J362"/>
    </row>
    <row r="363" spans="1:10" s="157" customFormat="1">
      <c r="A363" s="13"/>
      <c r="B363" s="14"/>
      <c r="C363" s="14"/>
      <c r="D363" s="13"/>
      <c r="E363" s="13"/>
      <c r="G363"/>
      <c r="H363"/>
      <c r="I363"/>
      <c r="J363"/>
    </row>
    <row r="364" spans="1:10" s="157" customFormat="1">
      <c r="A364" s="13"/>
      <c r="B364" s="14"/>
      <c r="C364" s="14"/>
      <c r="D364" s="13"/>
      <c r="E364" s="13"/>
      <c r="G364"/>
      <c r="H364"/>
      <c r="I364"/>
      <c r="J364"/>
    </row>
    <row r="365" spans="1:10" s="157" customFormat="1">
      <c r="A365" s="13"/>
      <c r="B365" s="14"/>
      <c r="C365" s="14"/>
      <c r="D365" s="13"/>
      <c r="E365" s="13"/>
      <c r="G365"/>
      <c r="H365"/>
      <c r="I365"/>
      <c r="J365"/>
    </row>
    <row r="366" spans="1:10" s="157" customFormat="1">
      <c r="A366" s="13"/>
      <c r="B366" s="14"/>
      <c r="C366" s="14"/>
      <c r="D366" s="13"/>
      <c r="E366" s="13"/>
      <c r="G366"/>
      <c r="H366"/>
      <c r="I366"/>
      <c r="J366"/>
    </row>
    <row r="367" spans="1:10" s="157" customFormat="1">
      <c r="A367" s="13"/>
      <c r="B367" s="14"/>
      <c r="C367" s="14"/>
      <c r="D367" s="13"/>
      <c r="E367" s="13"/>
      <c r="G367"/>
      <c r="H367"/>
      <c r="I367"/>
      <c r="J367"/>
    </row>
    <row r="368" spans="1:10" s="157" customFormat="1">
      <c r="A368" s="13"/>
      <c r="B368" s="14"/>
      <c r="C368" s="14"/>
      <c r="D368" s="13"/>
      <c r="E368" s="13"/>
      <c r="G368"/>
      <c r="H368"/>
      <c r="I368"/>
      <c r="J368"/>
    </row>
    <row r="369" spans="1:10" s="157" customFormat="1">
      <c r="A369" s="13"/>
      <c r="B369" s="14"/>
      <c r="C369" s="14"/>
      <c r="D369" s="13"/>
      <c r="E369" s="13"/>
      <c r="G369"/>
      <c r="H369"/>
      <c r="I369"/>
      <c r="J369"/>
    </row>
    <row r="370" spans="1:10" s="157" customFormat="1">
      <c r="A370" s="13"/>
      <c r="B370" s="14"/>
      <c r="C370" s="14"/>
      <c r="D370" s="13"/>
      <c r="E370" s="13"/>
      <c r="G370"/>
      <c r="H370"/>
      <c r="I370"/>
      <c r="J370"/>
    </row>
    <row r="371" spans="1:10" s="157" customFormat="1">
      <c r="A371" s="13"/>
      <c r="B371" s="14"/>
      <c r="C371" s="14"/>
      <c r="D371" s="13"/>
      <c r="E371" s="13"/>
      <c r="G371"/>
      <c r="H371"/>
      <c r="I371"/>
      <c r="J371"/>
    </row>
    <row r="372" spans="1:10" s="157" customFormat="1">
      <c r="A372" s="13"/>
      <c r="B372" s="14"/>
      <c r="C372" s="14"/>
      <c r="D372" s="13"/>
      <c r="E372" s="13"/>
      <c r="G372"/>
      <c r="H372"/>
      <c r="I372"/>
      <c r="J372"/>
    </row>
    <row r="373" spans="1:10" s="157" customFormat="1">
      <c r="A373" s="13"/>
      <c r="B373" s="14"/>
      <c r="C373" s="14"/>
      <c r="D373" s="13"/>
      <c r="E373" s="13"/>
      <c r="G373"/>
      <c r="H373"/>
      <c r="I373"/>
      <c r="J373"/>
    </row>
    <row r="374" spans="1:10" s="157" customFormat="1">
      <c r="A374" s="13"/>
      <c r="B374" s="14"/>
      <c r="C374" s="14"/>
      <c r="D374" s="13"/>
      <c r="E374" s="13"/>
      <c r="G374"/>
      <c r="H374"/>
      <c r="I374"/>
      <c r="J374"/>
    </row>
    <row r="375" spans="1:10" s="157" customFormat="1">
      <c r="A375" s="13"/>
      <c r="B375" s="14"/>
      <c r="C375" s="14"/>
      <c r="D375" s="13"/>
      <c r="E375" s="13"/>
      <c r="G375"/>
      <c r="H375"/>
      <c r="I375"/>
      <c r="J375"/>
    </row>
    <row r="376" spans="1:10" s="157" customFormat="1">
      <c r="A376" s="13"/>
      <c r="B376" s="14"/>
      <c r="C376" s="14"/>
      <c r="D376" s="13"/>
      <c r="E376" s="13"/>
      <c r="G376"/>
      <c r="H376"/>
      <c r="I376"/>
      <c r="J376"/>
    </row>
    <row r="377" spans="1:10" s="157" customFormat="1">
      <c r="A377" s="13"/>
      <c r="B377" s="14"/>
      <c r="C377" s="14"/>
      <c r="D377" s="13"/>
      <c r="E377" s="13"/>
      <c r="G377"/>
      <c r="H377"/>
      <c r="I377"/>
      <c r="J377"/>
    </row>
    <row r="378" spans="1:10" s="157" customFormat="1">
      <c r="A378" s="13"/>
      <c r="B378" s="14"/>
      <c r="C378" s="14"/>
      <c r="D378" s="13"/>
      <c r="E378" s="13"/>
      <c r="G378"/>
      <c r="H378"/>
      <c r="I378"/>
      <c r="J378"/>
    </row>
    <row r="379" spans="1:10" s="157" customFormat="1">
      <c r="A379" s="13"/>
      <c r="B379" s="14"/>
      <c r="C379" s="14"/>
      <c r="D379" s="13"/>
      <c r="E379" s="13"/>
      <c r="G379"/>
      <c r="H379"/>
      <c r="I379"/>
      <c r="J379"/>
    </row>
    <row r="380" spans="1:10" s="157" customFormat="1">
      <c r="A380" s="13"/>
      <c r="B380" s="14"/>
      <c r="C380" s="14"/>
      <c r="D380" s="13"/>
      <c r="E380" s="13"/>
      <c r="G380"/>
      <c r="H380"/>
      <c r="I380"/>
      <c r="J380"/>
    </row>
    <row r="381" spans="1:10" s="157" customFormat="1">
      <c r="A381" s="13"/>
      <c r="B381" s="14"/>
      <c r="C381" s="14"/>
      <c r="D381" s="13"/>
      <c r="E381" s="13"/>
      <c r="G381"/>
      <c r="H381"/>
      <c r="I381"/>
      <c r="J381"/>
    </row>
    <row r="382" spans="1:10" s="157" customFormat="1">
      <c r="A382" s="13"/>
      <c r="B382" s="14"/>
      <c r="C382" s="14"/>
      <c r="D382" s="13"/>
      <c r="E382" s="13"/>
      <c r="G382"/>
      <c r="H382"/>
      <c r="I382"/>
      <c r="J382"/>
    </row>
    <row r="383" spans="1:10" s="157" customFormat="1">
      <c r="A383" s="13"/>
      <c r="B383" s="14"/>
      <c r="C383" s="14"/>
      <c r="D383" s="13"/>
      <c r="E383" s="13"/>
      <c r="G383"/>
      <c r="H383"/>
      <c r="I383"/>
      <c r="J383"/>
    </row>
    <row r="384" spans="1:10" s="157" customFormat="1">
      <c r="A384" s="13"/>
      <c r="B384" s="14"/>
      <c r="C384" s="14"/>
      <c r="D384" s="13"/>
      <c r="E384" s="13"/>
      <c r="G384"/>
      <c r="H384"/>
      <c r="I384"/>
      <c r="J384"/>
    </row>
    <row r="385" spans="1:10" s="157" customFormat="1">
      <c r="A385" s="13"/>
      <c r="B385" s="14"/>
      <c r="C385" s="14"/>
      <c r="D385" s="13"/>
      <c r="E385" s="13"/>
      <c r="G385"/>
      <c r="H385"/>
      <c r="I385"/>
      <c r="J385"/>
    </row>
    <row r="386" spans="1:10" s="157" customFormat="1">
      <c r="A386" s="13"/>
      <c r="B386" s="14"/>
      <c r="C386" s="14"/>
      <c r="D386" s="13"/>
      <c r="E386" s="13"/>
      <c r="G386"/>
      <c r="H386"/>
      <c r="I386"/>
      <c r="J386"/>
    </row>
    <row r="387" spans="1:10" s="157" customFormat="1">
      <c r="A387" s="13"/>
      <c r="B387" s="14"/>
      <c r="C387" s="14"/>
      <c r="D387" s="13"/>
      <c r="E387" s="13"/>
      <c r="G387"/>
      <c r="H387"/>
      <c r="I387"/>
      <c r="J387"/>
    </row>
    <row r="388" spans="1:10" s="157" customFormat="1">
      <c r="A388" s="13"/>
      <c r="B388" s="14"/>
      <c r="C388" s="14"/>
      <c r="D388" s="13"/>
      <c r="E388" s="13"/>
      <c r="G388"/>
      <c r="H388"/>
      <c r="I388"/>
      <c r="J388"/>
    </row>
    <row r="389" spans="1:10" s="157" customFormat="1">
      <c r="A389" s="13"/>
      <c r="B389" s="14"/>
      <c r="C389" s="14"/>
      <c r="D389" s="13"/>
      <c r="E389" s="13"/>
      <c r="G389"/>
      <c r="H389"/>
      <c r="I389"/>
      <c r="J389"/>
    </row>
    <row r="390" spans="1:10" s="157" customFormat="1">
      <c r="A390" s="13"/>
      <c r="B390" s="14"/>
      <c r="C390" s="14"/>
      <c r="D390" s="13"/>
      <c r="E390" s="13"/>
      <c r="G390"/>
      <c r="H390"/>
      <c r="I390"/>
      <c r="J390"/>
    </row>
    <row r="391" spans="1:10" s="157" customFormat="1">
      <c r="A391" s="13"/>
      <c r="B391" s="14"/>
      <c r="C391" s="14"/>
      <c r="D391" s="13"/>
      <c r="E391" s="13"/>
      <c r="G391"/>
      <c r="H391"/>
      <c r="I391"/>
      <c r="J391"/>
    </row>
    <row r="392" spans="1:10" s="157" customFormat="1">
      <c r="A392" s="13"/>
      <c r="B392" s="14"/>
      <c r="C392" s="14"/>
      <c r="D392" s="13"/>
      <c r="E392" s="13"/>
      <c r="G392"/>
      <c r="H392"/>
      <c r="I392"/>
      <c r="J392"/>
    </row>
    <row r="393" spans="1:10" s="157" customFormat="1">
      <c r="A393" s="13"/>
      <c r="B393" s="14"/>
      <c r="C393" s="14"/>
      <c r="D393" s="13"/>
      <c r="E393" s="13"/>
      <c r="G393"/>
      <c r="H393"/>
      <c r="I393"/>
      <c r="J393"/>
    </row>
    <row r="394" spans="1:10" s="157" customFormat="1">
      <c r="A394" s="13"/>
      <c r="B394" s="14"/>
      <c r="C394" s="14"/>
      <c r="D394" s="13"/>
      <c r="E394" s="13"/>
      <c r="G394"/>
      <c r="H394"/>
      <c r="I394"/>
      <c r="J394"/>
    </row>
    <row r="395" spans="1:10" s="157" customFormat="1">
      <c r="A395" s="13"/>
      <c r="B395" s="14"/>
      <c r="C395" s="14"/>
      <c r="D395" s="13"/>
      <c r="E395" s="13"/>
      <c r="G395"/>
      <c r="H395"/>
      <c r="I395"/>
      <c r="J395"/>
    </row>
    <row r="396" spans="1:10" s="157" customFormat="1">
      <c r="A396" s="13"/>
      <c r="B396" s="14"/>
      <c r="C396" s="14"/>
      <c r="D396" s="13"/>
      <c r="E396" s="13"/>
      <c r="G396"/>
      <c r="H396"/>
      <c r="I396"/>
      <c r="J396"/>
    </row>
    <row r="397" spans="1:10" s="157" customFormat="1">
      <c r="A397" s="13"/>
      <c r="B397" s="14"/>
      <c r="C397" s="14"/>
      <c r="D397" s="13"/>
      <c r="E397" s="13"/>
      <c r="G397"/>
      <c r="H397"/>
      <c r="I397"/>
      <c r="J397"/>
    </row>
    <row r="398" spans="1:10" s="157" customFormat="1">
      <c r="A398" s="13"/>
      <c r="B398" s="14"/>
      <c r="C398" s="14"/>
      <c r="D398" s="13"/>
      <c r="E398" s="13"/>
      <c r="G398"/>
      <c r="H398"/>
      <c r="I398"/>
      <c r="J398"/>
    </row>
    <row r="399" spans="1:10" s="157" customFormat="1">
      <c r="A399" s="13"/>
      <c r="B399" s="14"/>
      <c r="C399" s="14"/>
      <c r="D399" s="13"/>
      <c r="E399" s="13"/>
      <c r="G399"/>
      <c r="H399"/>
      <c r="I399"/>
      <c r="J399"/>
    </row>
    <row r="400" spans="1:10" s="157" customFormat="1">
      <c r="A400" s="13"/>
      <c r="B400" s="14"/>
      <c r="C400" s="14"/>
      <c r="D400" s="13"/>
      <c r="E400" s="13"/>
      <c r="G400"/>
      <c r="H400"/>
      <c r="I400"/>
      <c r="J400"/>
    </row>
    <row r="401" spans="1:10" s="157" customFormat="1">
      <c r="A401" s="13"/>
      <c r="B401" s="14"/>
      <c r="C401" s="14"/>
      <c r="D401" s="13"/>
      <c r="E401" s="13"/>
      <c r="G401"/>
      <c r="H401"/>
      <c r="I401"/>
      <c r="J401"/>
    </row>
    <row r="402" spans="1:10" s="157" customFormat="1">
      <c r="A402" s="13"/>
      <c r="B402" s="14"/>
      <c r="C402" s="14"/>
      <c r="D402" s="13"/>
      <c r="E402" s="13"/>
      <c r="G402"/>
      <c r="H402"/>
      <c r="I402"/>
      <c r="J402"/>
    </row>
    <row r="403" spans="1:10" s="157" customFormat="1">
      <c r="A403" s="13"/>
      <c r="B403" s="14"/>
      <c r="C403" s="14"/>
      <c r="D403" s="13"/>
      <c r="E403" s="13"/>
      <c r="G403"/>
      <c r="H403"/>
      <c r="I403"/>
      <c r="J403"/>
    </row>
    <row r="404" spans="1:10" s="157" customFormat="1">
      <c r="A404" s="13"/>
      <c r="B404" s="14"/>
      <c r="C404" s="14"/>
      <c r="D404" s="13"/>
      <c r="E404" s="13"/>
      <c r="G404"/>
      <c r="H404"/>
      <c r="I404"/>
      <c r="J404"/>
    </row>
    <row r="405" spans="1:10" s="157" customFormat="1">
      <c r="A405" s="13"/>
      <c r="B405" s="14"/>
      <c r="C405" s="14"/>
      <c r="D405" s="13"/>
      <c r="E405" s="13"/>
      <c r="G405"/>
      <c r="H405"/>
      <c r="I405"/>
      <c r="J405"/>
    </row>
    <row r="406" spans="1:10" s="157" customFormat="1">
      <c r="A406" s="13"/>
      <c r="B406" s="14"/>
      <c r="C406" s="14"/>
      <c r="D406" s="13"/>
      <c r="E406" s="13"/>
      <c r="G406"/>
      <c r="H406"/>
      <c r="I406"/>
      <c r="J406"/>
    </row>
    <row r="407" spans="1:10" s="157" customFormat="1">
      <c r="A407" s="13"/>
      <c r="B407" s="14"/>
      <c r="C407" s="14"/>
      <c r="D407" s="13"/>
      <c r="E407" s="13"/>
      <c r="G407"/>
      <c r="H407"/>
      <c r="I407"/>
      <c r="J407"/>
    </row>
    <row r="408" spans="1:10" s="157" customFormat="1">
      <c r="A408" s="13"/>
      <c r="B408" s="14"/>
      <c r="C408" s="14"/>
      <c r="D408" s="13"/>
      <c r="E408" s="13"/>
      <c r="G408"/>
      <c r="H408"/>
      <c r="I408"/>
      <c r="J408"/>
    </row>
    <row r="409" spans="1:10" s="157" customFormat="1">
      <c r="A409" s="13"/>
      <c r="B409" s="14"/>
      <c r="C409" s="14"/>
      <c r="D409" s="13"/>
      <c r="E409" s="13"/>
      <c r="G409"/>
      <c r="H409"/>
      <c r="I409"/>
      <c r="J409"/>
    </row>
    <row r="410" spans="1:10" s="157" customFormat="1">
      <c r="A410" s="13"/>
      <c r="B410" s="14"/>
      <c r="C410" s="14"/>
      <c r="D410" s="13"/>
      <c r="E410" s="13"/>
      <c r="G410"/>
      <c r="H410"/>
      <c r="I410"/>
      <c r="J410"/>
    </row>
    <row r="411" spans="1:10" s="157" customFormat="1">
      <c r="A411" s="13"/>
      <c r="B411" s="14"/>
      <c r="C411" s="14"/>
      <c r="D411" s="13"/>
      <c r="E411" s="13"/>
      <c r="G411"/>
      <c r="H411"/>
      <c r="I411"/>
      <c r="J411"/>
    </row>
    <row r="412" spans="1:10" s="157" customFormat="1">
      <c r="A412" s="13"/>
      <c r="B412" s="14"/>
      <c r="C412" s="14"/>
      <c r="D412" s="13"/>
      <c r="E412" s="13"/>
      <c r="G412"/>
      <c r="H412"/>
      <c r="I412"/>
      <c r="J412"/>
    </row>
    <row r="413" spans="1:10" s="157" customFormat="1">
      <c r="A413" s="13"/>
      <c r="B413" s="14"/>
      <c r="C413" s="14"/>
      <c r="D413" s="13"/>
      <c r="E413" s="13"/>
      <c r="G413"/>
      <c r="H413"/>
      <c r="I413"/>
      <c r="J413"/>
    </row>
    <row r="414" spans="1:10" s="157" customFormat="1">
      <c r="A414" s="13"/>
      <c r="B414" s="14"/>
      <c r="C414" s="14"/>
      <c r="D414" s="13"/>
      <c r="E414" s="13"/>
      <c r="G414"/>
      <c r="H414"/>
      <c r="I414"/>
      <c r="J414"/>
    </row>
    <row r="415" spans="1:10" s="157" customFormat="1">
      <c r="A415" s="13"/>
      <c r="B415" s="14"/>
      <c r="C415" s="14"/>
      <c r="D415" s="13"/>
      <c r="E415" s="13"/>
      <c r="G415"/>
      <c r="H415"/>
      <c r="I415"/>
      <c r="J415"/>
    </row>
    <row r="416" spans="1:10" s="157" customFormat="1">
      <c r="A416" s="13"/>
      <c r="B416" s="14"/>
      <c r="C416" s="14"/>
      <c r="D416" s="13"/>
      <c r="E416" s="13"/>
      <c r="G416"/>
      <c r="H416"/>
      <c r="I416"/>
      <c r="J416"/>
    </row>
    <row r="417" spans="1:10" s="157" customFormat="1">
      <c r="A417" s="13"/>
      <c r="B417" s="14"/>
      <c r="C417" s="14"/>
      <c r="D417" s="13"/>
      <c r="E417" s="13"/>
      <c r="G417"/>
      <c r="H417"/>
      <c r="I417"/>
      <c r="J417"/>
    </row>
    <row r="418" spans="1:10" s="157" customFormat="1">
      <c r="A418" s="13"/>
      <c r="B418" s="14"/>
      <c r="C418" s="14"/>
      <c r="D418" s="13"/>
      <c r="E418" s="13"/>
      <c r="G418"/>
      <c r="H418"/>
      <c r="I418"/>
      <c r="J418"/>
    </row>
    <row r="419" spans="1:10" s="157" customFormat="1">
      <c r="A419" s="13"/>
      <c r="B419" s="14"/>
      <c r="C419" s="14"/>
      <c r="D419" s="13"/>
      <c r="E419" s="13"/>
      <c r="G419"/>
      <c r="H419"/>
      <c r="I419"/>
      <c r="J419"/>
    </row>
    <row r="420" spans="1:10" s="157" customFormat="1">
      <c r="A420" s="13"/>
      <c r="B420" s="14"/>
      <c r="C420" s="14"/>
      <c r="D420" s="13"/>
      <c r="E420" s="13"/>
      <c r="G420"/>
      <c r="H420"/>
      <c r="I420"/>
      <c r="J420"/>
    </row>
    <row r="421" spans="1:10" s="157" customFormat="1">
      <c r="A421" s="13"/>
      <c r="B421" s="14"/>
      <c r="C421" s="14"/>
      <c r="D421" s="13"/>
      <c r="E421" s="13"/>
      <c r="G421"/>
      <c r="H421"/>
      <c r="I421"/>
      <c r="J421"/>
    </row>
    <row r="422" spans="1:10" s="157" customFormat="1">
      <c r="A422" s="13"/>
      <c r="B422" s="14"/>
      <c r="C422" s="14"/>
      <c r="D422" s="13"/>
      <c r="E422" s="13"/>
      <c r="G422"/>
      <c r="H422"/>
      <c r="I422"/>
      <c r="J422"/>
    </row>
    <row r="423" spans="1:10" s="157" customFormat="1">
      <c r="A423" s="13"/>
      <c r="B423" s="14"/>
      <c r="C423" s="14"/>
      <c r="D423" s="13"/>
      <c r="E423" s="13"/>
      <c r="G423"/>
      <c r="H423"/>
      <c r="I423"/>
      <c r="J423"/>
    </row>
    <row r="424" spans="1:10" s="157" customFormat="1">
      <c r="A424" s="13"/>
      <c r="B424" s="14"/>
      <c r="C424" s="14"/>
      <c r="D424" s="13"/>
      <c r="E424" s="13"/>
      <c r="G424"/>
      <c r="H424"/>
      <c r="I424"/>
      <c r="J424"/>
    </row>
    <row r="425" spans="1:10" s="157" customFormat="1">
      <c r="A425" s="13"/>
      <c r="B425" s="14"/>
      <c r="C425" s="14"/>
      <c r="D425" s="13"/>
      <c r="E425" s="13"/>
      <c r="G425"/>
      <c r="H425"/>
      <c r="I425"/>
      <c r="J425"/>
    </row>
    <row r="426" spans="1:10" s="157" customFormat="1">
      <c r="A426" s="13"/>
      <c r="B426" s="14"/>
      <c r="C426" s="14"/>
      <c r="D426" s="13"/>
      <c r="E426" s="13"/>
      <c r="G426"/>
      <c r="H426"/>
      <c r="I426"/>
      <c r="J426"/>
    </row>
    <row r="427" spans="1:10" s="157" customFormat="1">
      <c r="A427" s="13"/>
      <c r="B427" s="14"/>
      <c r="C427" s="14"/>
      <c r="D427" s="13"/>
      <c r="E427" s="13"/>
      <c r="G427"/>
      <c r="H427"/>
      <c r="I427"/>
      <c r="J427"/>
    </row>
    <row r="428" spans="1:10" s="157" customFormat="1">
      <c r="A428" s="13"/>
      <c r="B428" s="14"/>
      <c r="C428" s="14"/>
      <c r="D428" s="13"/>
      <c r="E428" s="13"/>
      <c r="G428"/>
      <c r="H428"/>
      <c r="I428"/>
      <c r="J428"/>
    </row>
    <row r="429" spans="1:10" s="157" customFormat="1">
      <c r="A429" s="13"/>
      <c r="B429" s="14"/>
      <c r="C429" s="14"/>
      <c r="D429" s="13"/>
      <c r="E429" s="13"/>
      <c r="G429"/>
      <c r="H429"/>
      <c r="I429"/>
      <c r="J429"/>
    </row>
    <row r="430" spans="1:10" s="157" customFormat="1">
      <c r="A430" s="13"/>
      <c r="B430" s="14"/>
      <c r="C430" s="14"/>
      <c r="D430" s="13"/>
      <c r="E430" s="13"/>
      <c r="G430"/>
      <c r="H430"/>
      <c r="I430"/>
      <c r="J430"/>
    </row>
    <row r="431" spans="1:10" s="157" customFormat="1">
      <c r="A431" s="13"/>
      <c r="B431" s="14"/>
      <c r="C431" s="14"/>
      <c r="D431" s="13"/>
      <c r="E431" s="13"/>
      <c r="G431"/>
      <c r="H431"/>
      <c r="I431"/>
      <c r="J431"/>
    </row>
    <row r="432" spans="1:10" s="157" customFormat="1">
      <c r="A432" s="13"/>
      <c r="B432" s="14"/>
      <c r="C432" s="14"/>
      <c r="D432" s="13"/>
      <c r="E432" s="13"/>
      <c r="G432"/>
      <c r="H432"/>
      <c r="I432"/>
      <c r="J432"/>
    </row>
    <row r="433" spans="1:10" s="157" customFormat="1">
      <c r="A433" s="13"/>
      <c r="B433" s="14"/>
      <c r="C433" s="14"/>
      <c r="D433" s="13"/>
      <c r="E433" s="13"/>
      <c r="G433"/>
      <c r="H433"/>
      <c r="I433"/>
      <c r="J433"/>
    </row>
    <row r="434" spans="1:10" s="157" customFormat="1">
      <c r="A434" s="13"/>
      <c r="B434" s="14"/>
      <c r="C434" s="14"/>
      <c r="D434" s="13"/>
      <c r="E434" s="13"/>
      <c r="G434"/>
      <c r="H434"/>
      <c r="I434"/>
      <c r="J434"/>
    </row>
    <row r="435" spans="1:10" s="157" customFormat="1">
      <c r="A435" s="13"/>
      <c r="B435" s="14"/>
      <c r="C435" s="14"/>
      <c r="D435" s="13"/>
      <c r="E435" s="13"/>
      <c r="G435"/>
      <c r="H435"/>
      <c r="I435"/>
      <c r="J435"/>
    </row>
    <row r="436" spans="1:10" s="157" customFormat="1">
      <c r="A436" s="13"/>
      <c r="B436" s="14"/>
      <c r="C436" s="14"/>
      <c r="D436" s="13"/>
      <c r="E436" s="13"/>
      <c r="G436"/>
      <c r="H436"/>
      <c r="I436"/>
      <c r="J436"/>
    </row>
    <row r="437" spans="1:10" s="157" customFormat="1">
      <c r="A437" s="13"/>
      <c r="B437" s="14"/>
      <c r="C437" s="14"/>
      <c r="D437" s="13"/>
      <c r="E437" s="13"/>
      <c r="G437"/>
      <c r="H437"/>
      <c r="I437"/>
      <c r="J437"/>
    </row>
    <row r="438" spans="1:10" s="157" customFormat="1">
      <c r="A438" s="13"/>
      <c r="B438" s="14"/>
      <c r="C438" s="14"/>
      <c r="D438" s="13"/>
      <c r="E438" s="13"/>
      <c r="G438"/>
      <c r="H438"/>
      <c r="I438"/>
      <c r="J438"/>
    </row>
    <row r="439" spans="1:10" s="157" customFormat="1">
      <c r="A439" s="13"/>
      <c r="B439" s="14"/>
      <c r="C439" s="14"/>
      <c r="D439" s="13"/>
      <c r="E439" s="13"/>
      <c r="G439"/>
      <c r="H439"/>
      <c r="I439"/>
      <c r="J439"/>
    </row>
    <row r="440" spans="1:10" s="157" customFormat="1">
      <c r="A440" s="13"/>
      <c r="B440" s="14"/>
      <c r="C440" s="14"/>
      <c r="D440" s="13"/>
      <c r="E440" s="13"/>
      <c r="G440"/>
      <c r="H440"/>
      <c r="I440"/>
      <c r="J440"/>
    </row>
    <row r="441" spans="1:10" s="157" customFormat="1">
      <c r="A441" s="13"/>
      <c r="B441" s="14"/>
      <c r="C441" s="14"/>
      <c r="D441" s="13"/>
      <c r="E441" s="13"/>
      <c r="G441"/>
      <c r="H441"/>
      <c r="I441"/>
      <c r="J441"/>
    </row>
    <row r="442" spans="1:10" s="157" customFormat="1">
      <c r="A442" s="13"/>
      <c r="B442" s="14"/>
      <c r="C442" s="14"/>
      <c r="D442" s="13"/>
      <c r="E442" s="13"/>
      <c r="G442"/>
      <c r="H442"/>
      <c r="I442"/>
      <c r="J442"/>
    </row>
    <row r="443" spans="1:10" s="157" customFormat="1">
      <c r="A443" s="13"/>
      <c r="B443" s="14"/>
      <c r="C443" s="14"/>
      <c r="D443" s="13"/>
      <c r="E443" s="13"/>
      <c r="G443"/>
      <c r="H443"/>
      <c r="I443"/>
      <c r="J443"/>
    </row>
    <row r="444" spans="1:10" s="157" customFormat="1">
      <c r="A444" s="13"/>
      <c r="B444" s="14"/>
      <c r="C444" s="14"/>
      <c r="D444" s="13"/>
      <c r="E444" s="13"/>
      <c r="G444"/>
      <c r="H444"/>
      <c r="I444"/>
      <c r="J444"/>
    </row>
    <row r="445" spans="1:10" s="157" customFormat="1">
      <c r="A445" s="13"/>
      <c r="B445" s="14"/>
      <c r="C445" s="14"/>
      <c r="D445" s="13"/>
      <c r="E445" s="13"/>
      <c r="G445"/>
      <c r="H445"/>
      <c r="I445"/>
      <c r="J445"/>
    </row>
    <row r="446" spans="1:10" s="157" customFormat="1">
      <c r="A446" s="13"/>
      <c r="B446" s="14"/>
      <c r="C446" s="14"/>
      <c r="D446" s="13"/>
      <c r="E446" s="13"/>
      <c r="G446"/>
      <c r="H446"/>
      <c r="I446"/>
      <c r="J446"/>
    </row>
    <row r="447" spans="1:10" s="157" customFormat="1">
      <c r="A447" s="13"/>
      <c r="B447" s="14"/>
      <c r="C447" s="14"/>
      <c r="D447" s="13"/>
      <c r="E447" s="13"/>
      <c r="G447"/>
      <c r="H447"/>
      <c r="I447"/>
      <c r="J447"/>
    </row>
    <row r="448" spans="1:10" s="157" customFormat="1">
      <c r="A448" s="13"/>
      <c r="B448" s="14"/>
      <c r="C448" s="14"/>
      <c r="D448" s="13"/>
      <c r="E448" s="13"/>
      <c r="G448"/>
      <c r="H448"/>
      <c r="I448"/>
      <c r="J448"/>
    </row>
    <row r="449" spans="1:10" s="157" customFormat="1">
      <c r="A449" s="13"/>
      <c r="B449" s="14"/>
      <c r="C449" s="14"/>
      <c r="D449" s="13"/>
      <c r="E449" s="13"/>
      <c r="G449"/>
      <c r="H449"/>
      <c r="I449"/>
      <c r="J449"/>
    </row>
    <row r="450" spans="1:10" s="157" customFormat="1">
      <c r="A450" s="13"/>
      <c r="B450" s="14"/>
      <c r="C450" s="14"/>
      <c r="D450" s="13"/>
      <c r="E450" s="13"/>
      <c r="G450"/>
      <c r="H450"/>
      <c r="I450"/>
      <c r="J450"/>
    </row>
    <row r="451" spans="1:10" s="157" customFormat="1">
      <c r="A451" s="13"/>
      <c r="B451" s="14"/>
      <c r="C451" s="14"/>
      <c r="D451" s="13"/>
      <c r="E451" s="13"/>
      <c r="G451"/>
      <c r="H451"/>
      <c r="I451"/>
      <c r="J451"/>
    </row>
    <row r="452" spans="1:10" s="157" customFormat="1">
      <c r="A452" s="13"/>
      <c r="B452" s="14"/>
      <c r="C452" s="14"/>
      <c r="D452" s="13"/>
      <c r="E452" s="13"/>
      <c r="G452"/>
      <c r="H452"/>
      <c r="I452"/>
      <c r="J452"/>
    </row>
    <row r="453" spans="1:10" s="157" customFormat="1">
      <c r="A453" s="13"/>
      <c r="B453" s="14"/>
      <c r="C453" s="14"/>
      <c r="D453" s="13"/>
      <c r="E453" s="13"/>
      <c r="G453"/>
      <c r="H453"/>
      <c r="I453"/>
      <c r="J453"/>
    </row>
    <row r="454" spans="1:10" s="157" customFormat="1">
      <c r="A454" s="13"/>
      <c r="B454" s="14"/>
      <c r="C454" s="14"/>
      <c r="D454" s="13"/>
      <c r="E454" s="13"/>
      <c r="G454"/>
      <c r="H454"/>
      <c r="I454"/>
      <c r="J454"/>
    </row>
    <row r="455" spans="1:10" s="157" customFormat="1">
      <c r="A455" s="13"/>
      <c r="B455" s="14"/>
      <c r="C455" s="14"/>
      <c r="D455" s="13"/>
      <c r="E455" s="13"/>
      <c r="G455"/>
      <c r="H455"/>
      <c r="I455"/>
      <c r="J455"/>
    </row>
    <row r="456" spans="1:10" s="157" customFormat="1">
      <c r="A456" s="13"/>
      <c r="B456" s="14"/>
      <c r="C456" s="14"/>
      <c r="D456" s="13"/>
      <c r="E456" s="13"/>
      <c r="G456"/>
      <c r="H456"/>
      <c r="I456"/>
      <c r="J456"/>
    </row>
    <row r="457" spans="1:10" s="157" customFormat="1">
      <c r="A457" s="13"/>
      <c r="B457" s="14"/>
      <c r="C457" s="14"/>
      <c r="D457" s="13"/>
      <c r="E457" s="13"/>
      <c r="G457"/>
      <c r="H457"/>
      <c r="I457"/>
      <c r="J457"/>
    </row>
    <row r="458" spans="1:10" s="157" customFormat="1">
      <c r="A458" s="13"/>
      <c r="B458" s="14"/>
      <c r="C458" s="14"/>
      <c r="D458" s="13"/>
      <c r="E458" s="13"/>
      <c r="G458"/>
      <c r="H458"/>
      <c r="I458"/>
      <c r="J458"/>
    </row>
    <row r="459" spans="1:10" s="157" customFormat="1">
      <c r="A459" s="13"/>
      <c r="B459" s="14"/>
      <c r="C459" s="14"/>
      <c r="D459" s="13"/>
      <c r="E459" s="13"/>
      <c r="G459"/>
      <c r="H459"/>
      <c r="I459"/>
      <c r="J459"/>
    </row>
    <row r="460" spans="1:10" s="157" customFormat="1">
      <c r="A460" s="13"/>
      <c r="B460" s="14"/>
      <c r="C460" s="14"/>
      <c r="D460" s="13"/>
      <c r="E460" s="13"/>
      <c r="G460"/>
      <c r="H460"/>
      <c r="I460"/>
      <c r="J460"/>
    </row>
    <row r="461" spans="1:10" s="157" customFormat="1">
      <c r="A461" s="13"/>
      <c r="B461" s="14"/>
      <c r="C461" s="14"/>
      <c r="D461" s="13"/>
      <c r="E461" s="13"/>
      <c r="G461"/>
      <c r="H461"/>
      <c r="I461"/>
      <c r="J461"/>
    </row>
    <row r="462" spans="1:10" s="157" customFormat="1">
      <c r="A462" s="13"/>
      <c r="B462" s="14"/>
      <c r="C462" s="14"/>
      <c r="D462" s="13"/>
      <c r="E462" s="13"/>
      <c r="G462"/>
      <c r="H462"/>
      <c r="I462"/>
      <c r="J462"/>
    </row>
    <row r="463" spans="1:10" s="157" customFormat="1">
      <c r="A463" s="13"/>
      <c r="B463" s="14"/>
      <c r="C463" s="14"/>
      <c r="D463" s="13"/>
      <c r="E463" s="13"/>
      <c r="G463"/>
      <c r="H463"/>
      <c r="I463"/>
      <c r="J463"/>
    </row>
    <row r="464" spans="1:10" s="157" customFormat="1">
      <c r="A464" s="13"/>
      <c r="B464" s="14"/>
      <c r="C464" s="14"/>
      <c r="D464" s="13"/>
      <c r="E464" s="13"/>
      <c r="G464"/>
      <c r="H464"/>
      <c r="I464"/>
      <c r="J464"/>
    </row>
    <row r="465" spans="1:10" s="157" customFormat="1">
      <c r="A465" s="13"/>
      <c r="B465" s="14"/>
      <c r="C465" s="14"/>
      <c r="D465" s="13"/>
      <c r="E465" s="13"/>
      <c r="G465"/>
      <c r="H465"/>
      <c r="I465"/>
      <c r="J465"/>
    </row>
    <row r="466" spans="1:10" s="157" customFormat="1">
      <c r="A466" s="13"/>
      <c r="B466" s="14"/>
      <c r="C466" s="14"/>
      <c r="D466" s="13"/>
      <c r="E466" s="13"/>
      <c r="G466"/>
      <c r="H466"/>
      <c r="I466"/>
      <c r="J466"/>
    </row>
    <row r="467" spans="1:10" s="157" customFormat="1">
      <c r="A467" s="13"/>
      <c r="B467" s="14"/>
      <c r="C467" s="14"/>
      <c r="D467" s="13"/>
      <c r="E467" s="13"/>
      <c r="G467"/>
      <c r="H467"/>
      <c r="I467"/>
      <c r="J467"/>
    </row>
    <row r="468" spans="1:10" s="157" customFormat="1">
      <c r="A468" s="13"/>
      <c r="B468" s="14"/>
      <c r="C468" s="14"/>
      <c r="D468" s="13"/>
      <c r="E468" s="13"/>
      <c r="G468"/>
      <c r="H468"/>
      <c r="I468"/>
      <c r="J468"/>
    </row>
    <row r="469" spans="1:10" s="157" customFormat="1">
      <c r="A469" s="13"/>
      <c r="B469" s="14"/>
      <c r="C469" s="14"/>
      <c r="D469" s="13"/>
      <c r="E469" s="13"/>
      <c r="G469"/>
      <c r="H469"/>
      <c r="I469"/>
      <c r="J469"/>
    </row>
    <row r="470" spans="1:10" s="157" customFormat="1">
      <c r="A470" s="13"/>
      <c r="B470" s="14"/>
      <c r="C470" s="14"/>
      <c r="D470" s="13"/>
      <c r="E470" s="13"/>
      <c r="G470"/>
      <c r="H470"/>
      <c r="I470"/>
      <c r="J470"/>
    </row>
    <row r="471" spans="1:10" s="157" customFormat="1">
      <c r="A471" s="13"/>
      <c r="B471" s="14"/>
      <c r="C471" s="14"/>
      <c r="D471" s="13"/>
      <c r="E471" s="13"/>
      <c r="G471"/>
      <c r="H471"/>
      <c r="I471"/>
      <c r="J471"/>
    </row>
    <row r="472" spans="1:10" s="157" customFormat="1">
      <c r="A472" s="13"/>
      <c r="B472" s="14"/>
      <c r="C472" s="14"/>
      <c r="D472" s="13"/>
      <c r="E472" s="13"/>
      <c r="G472"/>
      <c r="H472"/>
      <c r="I472"/>
      <c r="J472"/>
    </row>
    <row r="473" spans="1:10" s="157" customFormat="1">
      <c r="A473" s="13"/>
      <c r="B473" s="14"/>
      <c r="C473" s="14"/>
      <c r="D473" s="13"/>
      <c r="E473" s="13"/>
      <c r="G473"/>
      <c r="H473"/>
      <c r="I473"/>
      <c r="J473"/>
    </row>
    <row r="474" spans="1:10" s="157" customFormat="1">
      <c r="A474" s="13"/>
      <c r="B474" s="14"/>
      <c r="C474" s="14"/>
      <c r="D474" s="13"/>
      <c r="E474" s="13"/>
      <c r="G474"/>
      <c r="H474"/>
      <c r="I474"/>
      <c r="J474"/>
    </row>
    <row r="475" spans="1:10" s="157" customFormat="1">
      <c r="A475" s="13"/>
      <c r="B475" s="14"/>
      <c r="C475" s="14"/>
      <c r="D475" s="13"/>
      <c r="E475" s="13"/>
      <c r="G475"/>
      <c r="H475"/>
      <c r="I475"/>
      <c r="J475"/>
    </row>
    <row r="476" spans="1:10" s="157" customFormat="1">
      <c r="A476" s="13"/>
      <c r="B476" s="14"/>
      <c r="C476" s="14"/>
      <c r="D476" s="13"/>
      <c r="E476" s="13"/>
      <c r="G476"/>
      <c r="H476"/>
      <c r="I476"/>
      <c r="J476"/>
    </row>
    <row r="477" spans="1:10" s="157" customFormat="1">
      <c r="A477" s="13"/>
      <c r="B477" s="14"/>
      <c r="C477" s="14"/>
      <c r="D477" s="13"/>
      <c r="E477" s="13"/>
      <c r="G477"/>
      <c r="H477"/>
      <c r="I477"/>
      <c r="J477"/>
    </row>
    <row r="478" spans="1:10" s="157" customFormat="1">
      <c r="A478" s="13"/>
      <c r="B478" s="14"/>
      <c r="C478" s="14"/>
      <c r="D478" s="13"/>
      <c r="E478" s="13"/>
      <c r="G478"/>
      <c r="H478"/>
      <c r="I478"/>
      <c r="J478"/>
    </row>
    <row r="479" spans="1:10" s="157" customFormat="1">
      <c r="A479" s="13"/>
      <c r="B479" s="14"/>
      <c r="C479" s="14"/>
      <c r="D479" s="13"/>
      <c r="E479" s="13"/>
      <c r="G479"/>
      <c r="H479"/>
      <c r="I479"/>
      <c r="J479"/>
    </row>
    <row r="480" spans="1:10" s="157" customFormat="1">
      <c r="A480" s="13"/>
      <c r="B480" s="14"/>
      <c r="C480" s="14"/>
      <c r="D480" s="13"/>
      <c r="E480" s="13"/>
      <c r="G480"/>
      <c r="H480"/>
      <c r="I480"/>
      <c r="J480"/>
    </row>
    <row r="481" spans="1:10" s="157" customFormat="1">
      <c r="A481" s="13"/>
      <c r="B481" s="14"/>
      <c r="C481" s="14"/>
      <c r="D481" s="13"/>
      <c r="E481" s="13"/>
      <c r="G481"/>
      <c r="H481"/>
      <c r="I481"/>
      <c r="J481"/>
    </row>
    <row r="482" spans="1:10" s="157" customFormat="1">
      <c r="A482" s="13"/>
      <c r="B482" s="14"/>
      <c r="C482" s="14"/>
      <c r="D482" s="13"/>
      <c r="E482" s="13"/>
      <c r="G482"/>
      <c r="H482"/>
      <c r="I482"/>
      <c r="J482"/>
    </row>
    <row r="483" spans="1:10" s="157" customFormat="1">
      <c r="A483" s="13"/>
      <c r="B483" s="14"/>
      <c r="C483" s="14"/>
      <c r="D483" s="13"/>
      <c r="E483" s="13"/>
      <c r="G483"/>
      <c r="H483"/>
      <c r="I483"/>
      <c r="J483"/>
    </row>
    <row r="484" spans="1:10" s="157" customFormat="1">
      <c r="A484" s="13"/>
      <c r="B484" s="14"/>
      <c r="C484" s="14"/>
      <c r="D484" s="13"/>
      <c r="E484" s="13"/>
      <c r="G484"/>
      <c r="H484"/>
      <c r="I484"/>
      <c r="J484"/>
    </row>
    <row r="485" spans="1:10" s="157" customFormat="1">
      <c r="A485" s="13"/>
      <c r="B485" s="14"/>
      <c r="C485" s="14"/>
      <c r="D485" s="13"/>
      <c r="E485" s="13"/>
      <c r="G485"/>
      <c r="H485"/>
      <c r="I485"/>
      <c r="J485"/>
    </row>
    <row r="486" spans="1:10" s="157" customFormat="1">
      <c r="A486" s="13"/>
      <c r="B486" s="14"/>
      <c r="C486" s="14"/>
      <c r="D486" s="13"/>
      <c r="E486" s="13"/>
      <c r="G486"/>
      <c r="H486"/>
      <c r="I486"/>
      <c r="J486"/>
    </row>
    <row r="487" spans="1:10" s="157" customFormat="1">
      <c r="A487" s="13"/>
      <c r="B487" s="14"/>
      <c r="C487" s="14"/>
      <c r="D487" s="13"/>
      <c r="E487" s="13"/>
      <c r="G487"/>
      <c r="H487"/>
      <c r="I487"/>
      <c r="J487"/>
    </row>
    <row r="488" spans="1:10" s="157" customFormat="1">
      <c r="A488" s="13"/>
      <c r="B488" s="14"/>
      <c r="C488" s="14"/>
      <c r="D488" s="13"/>
      <c r="E488" s="13"/>
      <c r="G488"/>
      <c r="H488"/>
      <c r="I488"/>
      <c r="J488"/>
    </row>
    <row r="489" spans="1:10" s="157" customFormat="1">
      <c r="A489" s="13"/>
      <c r="B489" s="14"/>
      <c r="C489" s="14"/>
      <c r="D489" s="13"/>
      <c r="E489" s="13"/>
      <c r="G489"/>
      <c r="H489"/>
      <c r="I489"/>
      <c r="J489"/>
    </row>
    <row r="490" spans="1:10" s="157" customFormat="1">
      <c r="A490" s="13"/>
      <c r="B490" s="14"/>
      <c r="C490" s="14"/>
      <c r="D490" s="13"/>
      <c r="E490" s="13"/>
      <c r="G490"/>
      <c r="H490"/>
      <c r="I490"/>
      <c r="J490"/>
    </row>
    <row r="491" spans="1:10" s="157" customFormat="1">
      <c r="A491" s="13"/>
      <c r="B491" s="14"/>
      <c r="C491" s="14"/>
      <c r="D491" s="13"/>
      <c r="E491" s="13"/>
      <c r="G491"/>
      <c r="H491"/>
      <c r="I491"/>
      <c r="J491"/>
    </row>
    <row r="492" spans="1:10" s="157" customFormat="1">
      <c r="A492" s="13"/>
      <c r="B492" s="14"/>
      <c r="C492" s="14"/>
      <c r="D492" s="13"/>
      <c r="E492" s="13"/>
      <c r="G492"/>
      <c r="H492"/>
      <c r="I492"/>
      <c r="J492"/>
    </row>
    <row r="493" spans="1:10" s="157" customFormat="1">
      <c r="A493" s="13"/>
      <c r="B493" s="14"/>
      <c r="C493" s="14"/>
      <c r="D493" s="13"/>
      <c r="E493" s="13"/>
      <c r="G493"/>
      <c r="H493"/>
      <c r="I493"/>
      <c r="J493"/>
    </row>
    <row r="494" spans="1:10" s="157" customFormat="1">
      <c r="A494" s="13"/>
      <c r="B494" s="14"/>
      <c r="C494" s="14"/>
      <c r="D494" s="13"/>
      <c r="E494" s="13"/>
      <c r="G494"/>
      <c r="H494"/>
      <c r="I494"/>
      <c r="J494"/>
    </row>
    <row r="495" spans="1:10" s="157" customFormat="1">
      <c r="A495" s="13"/>
      <c r="B495" s="14"/>
      <c r="C495" s="14"/>
      <c r="D495" s="13"/>
      <c r="E495" s="13"/>
      <c r="G495"/>
      <c r="H495"/>
      <c r="I495"/>
      <c r="J495"/>
    </row>
    <row r="496" spans="1:10" s="157" customFormat="1">
      <c r="A496" s="13"/>
      <c r="B496" s="14"/>
      <c r="C496" s="14"/>
      <c r="D496" s="13"/>
      <c r="E496" s="13"/>
      <c r="G496"/>
      <c r="H496"/>
      <c r="I496"/>
      <c r="J496"/>
    </row>
    <row r="497" spans="1:10" s="157" customFormat="1">
      <c r="A497" s="13"/>
      <c r="B497" s="14"/>
      <c r="C497" s="14"/>
      <c r="D497" s="13"/>
      <c r="E497" s="13"/>
      <c r="G497"/>
      <c r="H497"/>
      <c r="I497"/>
      <c r="J497"/>
    </row>
    <row r="498" spans="1:10" s="157" customFormat="1">
      <c r="A498" s="13"/>
      <c r="B498" s="14"/>
      <c r="C498" s="14"/>
      <c r="D498" s="13"/>
      <c r="E498" s="13"/>
      <c r="G498"/>
      <c r="H498"/>
      <c r="I498"/>
      <c r="J498"/>
    </row>
    <row r="499" spans="1:10" s="157" customFormat="1">
      <c r="A499" s="13"/>
      <c r="B499" s="14"/>
      <c r="C499" s="14"/>
      <c r="D499" s="13"/>
      <c r="E499" s="13"/>
      <c r="G499"/>
      <c r="H499"/>
      <c r="I499"/>
      <c r="J499"/>
    </row>
    <row r="500" spans="1:10" s="157" customFormat="1">
      <c r="A500" s="13"/>
      <c r="B500" s="14"/>
      <c r="C500" s="14"/>
      <c r="D500" s="13"/>
      <c r="E500" s="13"/>
      <c r="G500"/>
      <c r="H500"/>
      <c r="I500"/>
      <c r="J500"/>
    </row>
    <row r="501" spans="1:10" s="157" customFormat="1">
      <c r="A501" s="13"/>
      <c r="B501" s="14"/>
      <c r="C501" s="14"/>
      <c r="D501" s="13"/>
      <c r="E501" s="13"/>
      <c r="G501"/>
      <c r="H501"/>
      <c r="I501"/>
      <c r="J501"/>
    </row>
    <row r="502" spans="1:10" s="157" customFormat="1">
      <c r="A502" s="13"/>
      <c r="B502" s="14"/>
      <c r="C502" s="14"/>
      <c r="D502" s="13"/>
      <c r="E502" s="13"/>
      <c r="G502"/>
      <c r="H502"/>
      <c r="I502"/>
      <c r="J502"/>
    </row>
    <row r="503" spans="1:10" s="157" customFormat="1">
      <c r="A503" s="13"/>
      <c r="B503" s="14"/>
      <c r="C503" s="14"/>
      <c r="D503" s="13"/>
      <c r="E503" s="13"/>
      <c r="G503"/>
      <c r="H503"/>
      <c r="I503"/>
      <c r="J503"/>
    </row>
    <row r="504" spans="1:10" s="157" customFormat="1">
      <c r="A504" s="13"/>
      <c r="B504" s="14"/>
      <c r="C504" s="14"/>
      <c r="D504" s="13"/>
      <c r="E504" s="13"/>
      <c r="G504"/>
      <c r="H504"/>
      <c r="I504"/>
      <c r="J504"/>
    </row>
  </sheetData>
  <mergeCells count="42">
    <mergeCell ref="C311:D311"/>
    <mergeCell ref="C312:D312"/>
    <mergeCell ref="C313:D313"/>
    <mergeCell ref="A305:D305"/>
    <mergeCell ref="C306:E306"/>
    <mergeCell ref="C307:D307"/>
    <mergeCell ref="C308:D308"/>
    <mergeCell ref="C309:D309"/>
    <mergeCell ref="C310:D310"/>
    <mergeCell ref="A270:E270"/>
    <mergeCell ref="A274:E274"/>
    <mergeCell ref="A300:E300"/>
    <mergeCell ref="A246:E246"/>
    <mergeCell ref="A251:E251"/>
    <mergeCell ref="A263:E263"/>
    <mergeCell ref="A220:E220"/>
    <mergeCell ref="A227:E227"/>
    <mergeCell ref="A236:E236"/>
    <mergeCell ref="A197:E197"/>
    <mergeCell ref="A204:E204"/>
    <mergeCell ref="A214:E214"/>
    <mergeCell ref="A163:E163"/>
    <mergeCell ref="A179:E179"/>
    <mergeCell ref="A187:E187"/>
    <mergeCell ref="A134:E134"/>
    <mergeCell ref="A150:E150"/>
    <mergeCell ref="A155:E155"/>
    <mergeCell ref="A84:E84"/>
    <mergeCell ref="A85:E85"/>
    <mergeCell ref="A97:E97"/>
    <mergeCell ref="A124:E124"/>
    <mergeCell ref="A51:E51"/>
    <mergeCell ref="A59:E59"/>
    <mergeCell ref="A69:E69"/>
    <mergeCell ref="A24:E24"/>
    <mergeCell ref="A29:E29"/>
    <mergeCell ref="A44:E44"/>
    <mergeCell ref="A1:E1"/>
    <mergeCell ref="A3:E3"/>
    <mergeCell ref="A6:E6"/>
    <mergeCell ref="A7:E7"/>
    <mergeCell ref="A8:E8"/>
  </mergeCells>
  <pageMargins left="0.70866141732283472" right="0.11811023622047245" top="0.15748031496062992" bottom="0.15748031496062992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5"/>
  <sheetViews>
    <sheetView view="pageBreakPreview" topLeftCell="A28" zoomScale="87" zoomScaleNormal="100" zoomScaleSheetLayoutView="87" workbookViewId="0">
      <selection activeCell="B41" sqref="B41"/>
    </sheetView>
  </sheetViews>
  <sheetFormatPr defaultRowHeight="15"/>
  <cols>
    <col min="1" max="1" width="3.140625" style="1" customWidth="1"/>
    <col min="2" max="2" width="40.140625" style="2" customWidth="1"/>
    <col min="3" max="3" width="25.7109375" style="2" customWidth="1"/>
    <col min="4" max="4" width="15" style="1" customWidth="1"/>
    <col min="5" max="5" width="15.85546875" style="1" customWidth="1"/>
    <col min="6" max="6" width="12.140625" style="1" customWidth="1"/>
    <col min="7" max="7" width="12.42578125" style="1" customWidth="1"/>
    <col min="8" max="8" width="9.28515625" style="1" bestFit="1" customWidth="1"/>
    <col min="9" max="9" width="10" style="1" bestFit="1" customWidth="1"/>
    <col min="10" max="11" width="9.28515625" style="1" bestFit="1" customWidth="1"/>
    <col min="12" max="13" width="9.28515625" bestFit="1" customWidth="1"/>
  </cols>
  <sheetData>
    <row r="1" spans="1:10" ht="18.75">
      <c r="A1" s="197" t="s">
        <v>6</v>
      </c>
      <c r="B1" s="197"/>
      <c r="C1" s="197"/>
      <c r="D1" s="197"/>
      <c r="E1" s="197"/>
    </row>
    <row r="2" spans="1:10">
      <c r="A2" s="4"/>
      <c r="B2" s="5"/>
      <c r="C2" s="5"/>
      <c r="D2" s="4"/>
      <c r="E2" s="4"/>
    </row>
    <row r="3" spans="1:10">
      <c r="A3" s="174" t="s">
        <v>7</v>
      </c>
      <c r="B3" s="174"/>
      <c r="C3" s="174"/>
      <c r="D3" s="174"/>
      <c r="E3" s="174"/>
    </row>
    <row r="4" spans="1:10" ht="15.75" thickBot="1">
      <c r="A4" s="3"/>
      <c r="B4" s="6"/>
      <c r="C4" s="6"/>
      <c r="D4" s="3"/>
      <c r="E4" s="3"/>
    </row>
    <row r="5" spans="1:10" ht="83.25" customHeight="1">
      <c r="A5" s="27" t="s">
        <v>2</v>
      </c>
      <c r="B5" s="28" t="s">
        <v>3</v>
      </c>
      <c r="C5" s="28" t="s">
        <v>4</v>
      </c>
      <c r="D5" s="28" t="s">
        <v>52</v>
      </c>
      <c r="E5" s="29" t="s">
        <v>5</v>
      </c>
      <c r="F5" s="27" t="s">
        <v>250</v>
      </c>
      <c r="G5" s="28" t="s">
        <v>251</v>
      </c>
      <c r="H5" s="28" t="s">
        <v>252</v>
      </c>
      <c r="I5" s="29" t="s">
        <v>284</v>
      </c>
      <c r="J5" s="2"/>
    </row>
    <row r="6" spans="1:10" ht="33.75" customHeight="1">
      <c r="A6" s="188" t="s">
        <v>303</v>
      </c>
      <c r="B6" s="189"/>
      <c r="C6" s="189"/>
      <c r="D6" s="189"/>
      <c r="E6" s="190"/>
      <c r="F6" s="201"/>
      <c r="G6" s="202"/>
      <c r="H6" s="202"/>
      <c r="I6" s="203"/>
    </row>
    <row r="7" spans="1:10" ht="16.5" customHeight="1">
      <c r="A7" s="188" t="s">
        <v>31</v>
      </c>
      <c r="B7" s="189"/>
      <c r="C7" s="189"/>
      <c r="D7" s="189"/>
      <c r="E7" s="190"/>
      <c r="F7" s="51"/>
      <c r="G7" s="24"/>
      <c r="H7" s="24"/>
      <c r="I7" s="52"/>
    </row>
    <row r="8" spans="1:10" ht="15" customHeight="1">
      <c r="A8" s="30">
        <v>1</v>
      </c>
      <c r="B8" s="8" t="s">
        <v>8</v>
      </c>
      <c r="C8" s="8" t="s">
        <v>20</v>
      </c>
      <c r="D8" s="7"/>
      <c r="E8" s="31">
        <v>1</v>
      </c>
      <c r="F8" s="53"/>
      <c r="G8" s="25">
        <f t="shared" ref="G8:G22" si="0">F8-E8</f>
        <v>-1</v>
      </c>
      <c r="H8" s="24"/>
      <c r="I8" s="54">
        <f t="shared" ref="I8:I19" si="1">E8-H8</f>
        <v>1</v>
      </c>
    </row>
    <row r="9" spans="1:10">
      <c r="A9" s="30">
        <v>2</v>
      </c>
      <c r="B9" s="8" t="s">
        <v>9</v>
      </c>
      <c r="C9" s="8" t="s">
        <v>22</v>
      </c>
      <c r="D9" s="7">
        <v>10</v>
      </c>
      <c r="E9" s="31">
        <v>1</v>
      </c>
      <c r="F9" s="53"/>
      <c r="G9" s="25">
        <f t="shared" si="0"/>
        <v>-1</v>
      </c>
      <c r="H9" s="24"/>
      <c r="I9" s="54">
        <f t="shared" si="1"/>
        <v>1</v>
      </c>
    </row>
    <row r="10" spans="1:10">
      <c r="A10" s="30"/>
      <c r="B10" s="8" t="s">
        <v>275</v>
      </c>
      <c r="C10" s="8" t="s">
        <v>304</v>
      </c>
      <c r="D10" s="7">
        <v>10</v>
      </c>
      <c r="E10" s="31">
        <v>0.5</v>
      </c>
      <c r="F10" s="53"/>
      <c r="G10" s="25">
        <f t="shared" si="0"/>
        <v>-0.5</v>
      </c>
      <c r="H10" s="24"/>
      <c r="I10" s="54">
        <v>1</v>
      </c>
    </row>
    <row r="11" spans="1:10">
      <c r="A11" s="30"/>
      <c r="B11" s="8" t="s">
        <v>305</v>
      </c>
      <c r="C11" s="8" t="s">
        <v>304</v>
      </c>
      <c r="D11" s="7">
        <v>10</v>
      </c>
      <c r="E11" s="31">
        <v>0.5</v>
      </c>
      <c r="F11" s="53"/>
      <c r="G11" s="25">
        <f t="shared" ref="G11" si="2">F11-E11</f>
        <v>-0.5</v>
      </c>
      <c r="H11" s="24"/>
      <c r="I11" s="54">
        <v>1</v>
      </c>
    </row>
    <row r="12" spans="1:10">
      <c r="A12" s="30">
        <v>3</v>
      </c>
      <c r="B12" s="8" t="s">
        <v>10</v>
      </c>
      <c r="C12" s="8" t="s">
        <v>23</v>
      </c>
      <c r="D12" s="7"/>
      <c r="E12" s="31">
        <v>1</v>
      </c>
      <c r="F12" s="53"/>
      <c r="G12" s="25">
        <f t="shared" si="0"/>
        <v>-1</v>
      </c>
      <c r="H12" s="24"/>
      <c r="I12" s="54">
        <f t="shared" si="1"/>
        <v>1</v>
      </c>
    </row>
    <row r="13" spans="1:10">
      <c r="A13" s="30">
        <v>4</v>
      </c>
      <c r="B13" s="26" t="s">
        <v>11</v>
      </c>
      <c r="C13" s="8" t="s">
        <v>306</v>
      </c>
      <c r="D13" s="7">
        <v>10</v>
      </c>
      <c r="E13" s="31">
        <v>1</v>
      </c>
      <c r="F13" s="53"/>
      <c r="G13" s="25">
        <f t="shared" si="0"/>
        <v>-1</v>
      </c>
      <c r="H13" s="24"/>
      <c r="I13" s="54">
        <f t="shared" si="1"/>
        <v>1</v>
      </c>
    </row>
    <row r="14" spans="1:10">
      <c r="A14" s="30">
        <v>5</v>
      </c>
      <c r="B14" s="8" t="s">
        <v>33</v>
      </c>
      <c r="C14" s="8" t="s">
        <v>306</v>
      </c>
      <c r="D14" s="7">
        <v>10</v>
      </c>
      <c r="E14" s="31">
        <v>1</v>
      </c>
      <c r="F14" s="53"/>
      <c r="G14" s="25">
        <f t="shared" si="0"/>
        <v>-1</v>
      </c>
      <c r="H14" s="24"/>
      <c r="I14" s="54">
        <f t="shared" si="1"/>
        <v>1</v>
      </c>
    </row>
    <row r="15" spans="1:10">
      <c r="A15" s="30">
        <v>6</v>
      </c>
      <c r="B15" s="8" t="s">
        <v>12</v>
      </c>
      <c r="C15" s="8" t="s">
        <v>306</v>
      </c>
      <c r="D15" s="7"/>
      <c r="E15" s="31">
        <v>1</v>
      </c>
      <c r="F15" s="53"/>
      <c r="G15" s="25">
        <f t="shared" si="0"/>
        <v>-1</v>
      </c>
      <c r="H15" s="24"/>
      <c r="I15" s="54">
        <f t="shared" si="1"/>
        <v>1</v>
      </c>
    </row>
    <row r="16" spans="1:10">
      <c r="A16" s="30">
        <v>7</v>
      </c>
      <c r="B16" s="8" t="s">
        <v>18</v>
      </c>
      <c r="C16" s="8" t="s">
        <v>307</v>
      </c>
      <c r="D16" s="7">
        <v>10</v>
      </c>
      <c r="E16" s="31">
        <v>0.5</v>
      </c>
      <c r="F16" s="53"/>
      <c r="G16" s="25">
        <f t="shared" si="0"/>
        <v>-0.5</v>
      </c>
      <c r="H16" s="24"/>
      <c r="I16" s="54">
        <v>1</v>
      </c>
    </row>
    <row r="17" spans="1:11" ht="30">
      <c r="A17" s="30"/>
      <c r="B17" s="8" t="s">
        <v>34</v>
      </c>
      <c r="C17" s="8" t="s">
        <v>306</v>
      </c>
      <c r="D17" s="7">
        <v>10</v>
      </c>
      <c r="E17" s="31">
        <v>1</v>
      </c>
      <c r="F17" s="53"/>
      <c r="G17" s="25">
        <f t="shared" si="0"/>
        <v>-1</v>
      </c>
      <c r="H17" s="24"/>
      <c r="I17" s="54">
        <f t="shared" si="1"/>
        <v>1</v>
      </c>
    </row>
    <row r="18" spans="1:11">
      <c r="A18" s="30">
        <v>8</v>
      </c>
      <c r="B18" s="8" t="s">
        <v>14</v>
      </c>
      <c r="C18" s="8" t="s">
        <v>307</v>
      </c>
      <c r="D18" s="7">
        <v>10</v>
      </c>
      <c r="E18" s="31">
        <v>0.5</v>
      </c>
      <c r="F18" s="53"/>
      <c r="G18" s="25">
        <f t="shared" si="0"/>
        <v>-0.5</v>
      </c>
      <c r="H18" s="24"/>
      <c r="I18" s="54">
        <v>1</v>
      </c>
    </row>
    <row r="19" spans="1:11">
      <c r="A19" s="30">
        <v>9</v>
      </c>
      <c r="B19" s="8" t="s">
        <v>15</v>
      </c>
      <c r="C19" s="8" t="s">
        <v>308</v>
      </c>
      <c r="D19" s="7">
        <v>10</v>
      </c>
      <c r="E19" s="31">
        <v>1</v>
      </c>
      <c r="F19" s="53"/>
      <c r="G19" s="25">
        <f t="shared" si="0"/>
        <v>-1</v>
      </c>
      <c r="H19" s="24"/>
      <c r="I19" s="54">
        <f t="shared" si="1"/>
        <v>1</v>
      </c>
    </row>
    <row r="20" spans="1:11">
      <c r="A20" s="30">
        <v>10</v>
      </c>
      <c r="B20" s="8" t="s">
        <v>16</v>
      </c>
      <c r="C20" s="8" t="s">
        <v>309</v>
      </c>
      <c r="D20" s="7">
        <v>10</v>
      </c>
      <c r="E20" s="31">
        <v>2</v>
      </c>
      <c r="F20" s="53"/>
      <c r="G20" s="25">
        <f t="shared" si="0"/>
        <v>-2</v>
      </c>
      <c r="H20" s="24"/>
      <c r="I20" s="54">
        <v>1</v>
      </c>
    </row>
    <row r="21" spans="1:11">
      <c r="A21" s="30">
        <v>11</v>
      </c>
      <c r="B21" s="8" t="s">
        <v>17</v>
      </c>
      <c r="C21" s="8" t="s">
        <v>307</v>
      </c>
      <c r="D21" s="7">
        <v>10</v>
      </c>
      <c r="E21" s="31">
        <v>0.5</v>
      </c>
      <c r="F21" s="53"/>
      <c r="G21" s="25">
        <f t="shared" si="0"/>
        <v>-0.5</v>
      </c>
      <c r="H21" s="24"/>
      <c r="I21" s="54"/>
    </row>
    <row r="22" spans="1:11">
      <c r="A22" s="30">
        <v>12</v>
      </c>
      <c r="B22" s="8" t="s">
        <v>30</v>
      </c>
      <c r="C22" s="8" t="s">
        <v>307</v>
      </c>
      <c r="D22" s="7">
        <v>10</v>
      </c>
      <c r="E22" s="31">
        <v>0.5</v>
      </c>
      <c r="F22" s="53"/>
      <c r="G22" s="25">
        <f t="shared" si="0"/>
        <v>-0.5</v>
      </c>
      <c r="H22" s="24"/>
      <c r="I22" s="54"/>
    </row>
    <row r="23" spans="1:11">
      <c r="A23" s="30"/>
      <c r="B23" s="10" t="s">
        <v>19</v>
      </c>
      <c r="C23" s="10"/>
      <c r="D23" s="11"/>
      <c r="E23" s="32">
        <f>SUM(E8:E22)</f>
        <v>13</v>
      </c>
      <c r="F23" s="55">
        <f t="shared" ref="F23:I23" si="3">SUM(F8:F22)</f>
        <v>0</v>
      </c>
      <c r="G23" s="12">
        <f t="shared" si="3"/>
        <v>-13</v>
      </c>
      <c r="H23" s="12">
        <f t="shared" si="3"/>
        <v>0</v>
      </c>
      <c r="I23" s="32">
        <f t="shared" si="3"/>
        <v>13</v>
      </c>
    </row>
    <row r="24" spans="1:11" s="1" customFormat="1">
      <c r="A24" s="33"/>
      <c r="B24" s="20"/>
      <c r="C24" s="20"/>
      <c r="D24" s="21"/>
      <c r="E24" s="34"/>
      <c r="F24" s="53"/>
      <c r="G24" s="25"/>
      <c r="H24" s="24"/>
      <c r="I24" s="52"/>
    </row>
    <row r="25" spans="1:11" ht="32.25" customHeight="1">
      <c r="A25" s="188" t="s">
        <v>437</v>
      </c>
      <c r="B25" s="189"/>
      <c r="C25" s="189"/>
      <c r="D25" s="189"/>
      <c r="E25" s="190"/>
      <c r="F25" s="207" t="s">
        <v>271</v>
      </c>
      <c r="G25" s="208"/>
      <c r="H25" s="208"/>
      <c r="I25" s="209"/>
      <c r="J25" s="153"/>
      <c r="K25"/>
    </row>
    <row r="26" spans="1:11">
      <c r="A26" s="30">
        <v>1</v>
      </c>
      <c r="B26" s="8" t="s">
        <v>220</v>
      </c>
      <c r="C26" s="8"/>
      <c r="D26" s="15"/>
      <c r="E26" s="39">
        <v>1</v>
      </c>
      <c r="F26" s="53">
        <v>0.5</v>
      </c>
      <c r="G26" s="25">
        <f t="shared" ref="G26:G28" si="4">F26-E26</f>
        <v>-0.5</v>
      </c>
      <c r="H26" s="24">
        <v>1</v>
      </c>
      <c r="I26" s="54"/>
      <c r="J26" s="153"/>
      <c r="K26"/>
    </row>
    <row r="27" spans="1:11">
      <c r="A27" s="30">
        <v>2</v>
      </c>
      <c r="B27" s="8" t="s">
        <v>123</v>
      </c>
      <c r="C27" s="8"/>
      <c r="D27" s="15"/>
      <c r="E27" s="39">
        <v>1</v>
      </c>
      <c r="F27" s="53">
        <v>0.5</v>
      </c>
      <c r="G27" s="25">
        <f t="shared" si="4"/>
        <v>-0.5</v>
      </c>
      <c r="H27" s="24"/>
      <c r="I27" s="54">
        <f t="shared" ref="I27" si="5">E27-H27</f>
        <v>1</v>
      </c>
      <c r="J27" s="153"/>
      <c r="K27"/>
    </row>
    <row r="28" spans="1:11">
      <c r="A28" s="30">
        <v>3</v>
      </c>
      <c r="B28" s="8" t="s">
        <v>13</v>
      </c>
      <c r="C28" s="8"/>
      <c r="D28" s="15"/>
      <c r="E28" s="39">
        <v>0.5</v>
      </c>
      <c r="F28" s="53">
        <v>0.25</v>
      </c>
      <c r="G28" s="25">
        <f t="shared" si="4"/>
        <v>-0.25</v>
      </c>
      <c r="H28" s="24"/>
      <c r="I28" s="54"/>
      <c r="J28" s="153"/>
      <c r="K28"/>
    </row>
    <row r="29" spans="1:11">
      <c r="A29" s="30"/>
      <c r="B29" s="10" t="s">
        <v>19</v>
      </c>
      <c r="C29" s="10"/>
      <c r="D29" s="11"/>
      <c r="E29" s="32">
        <f>SUM(E26:E28)</f>
        <v>2.5</v>
      </c>
      <c r="F29" s="55">
        <f t="shared" ref="F29:I29" si="6">SUM(F26:F28)</f>
        <v>1.25</v>
      </c>
      <c r="G29" s="12">
        <f t="shared" si="6"/>
        <v>-1.25</v>
      </c>
      <c r="H29" s="12">
        <f t="shared" si="6"/>
        <v>1</v>
      </c>
      <c r="I29" s="32">
        <f t="shared" si="6"/>
        <v>1</v>
      </c>
      <c r="J29" s="153"/>
      <c r="K29"/>
    </row>
    <row r="30" spans="1:11" s="153" customFormat="1">
      <c r="A30" s="33"/>
      <c r="B30" s="20"/>
      <c r="C30" s="20"/>
      <c r="D30" s="21"/>
      <c r="E30" s="34"/>
      <c r="F30" s="53"/>
      <c r="G30" s="25"/>
      <c r="H30" s="24"/>
      <c r="I30" s="52"/>
    </row>
    <row r="31" spans="1:11" s="1" customFormat="1">
      <c r="A31" s="198" t="s">
        <v>221</v>
      </c>
      <c r="B31" s="199"/>
      <c r="C31" s="199"/>
      <c r="D31" s="199"/>
      <c r="E31" s="32">
        <f>E23+E29</f>
        <v>15.5</v>
      </c>
      <c r="F31" s="55">
        <f>F23+F29</f>
        <v>1.25</v>
      </c>
      <c r="G31" s="12">
        <f>G23+G29</f>
        <v>-14.25</v>
      </c>
      <c r="H31" s="12">
        <f>H23+H29</f>
        <v>1</v>
      </c>
      <c r="I31" s="32">
        <f>I23+I29</f>
        <v>14</v>
      </c>
    </row>
    <row r="32" spans="1:11" s="1" customFormat="1">
      <c r="A32" s="46"/>
      <c r="B32" s="47"/>
      <c r="C32" s="220" t="s">
        <v>222</v>
      </c>
      <c r="D32" s="220"/>
      <c r="E32" s="221"/>
      <c r="F32" s="53"/>
      <c r="G32" s="25"/>
      <c r="H32" s="24"/>
      <c r="I32" s="52"/>
    </row>
    <row r="33" spans="1:9" s="1" customFormat="1">
      <c r="A33" s="46"/>
      <c r="B33" s="47"/>
      <c r="C33" s="220" t="s">
        <v>223</v>
      </c>
      <c r="D33" s="220"/>
      <c r="E33" s="31">
        <f>E8+E9+E10+E11+E26</f>
        <v>4</v>
      </c>
      <c r="F33" s="57">
        <f>F8+F9+F10+F11+F26</f>
        <v>0.5</v>
      </c>
      <c r="G33" s="9">
        <f>G8+G9+G10+G11+G26</f>
        <v>-3.5</v>
      </c>
      <c r="H33" s="9">
        <f>H8+H9+H10+H11+H26</f>
        <v>1</v>
      </c>
      <c r="I33" s="31">
        <f>I8+I9+I10+I11+I26</f>
        <v>4</v>
      </c>
    </row>
    <row r="34" spans="1:9" s="1" customFormat="1">
      <c r="A34" s="46"/>
      <c r="B34" s="47"/>
      <c r="C34" s="220" t="s">
        <v>224</v>
      </c>
      <c r="D34" s="220"/>
      <c r="E34" s="31">
        <f>E12+E13+E14+E15+E27</f>
        <v>5</v>
      </c>
      <c r="F34" s="57">
        <f>F12+F13+F14+F15+F27</f>
        <v>0.5</v>
      </c>
      <c r="G34" s="9">
        <f>G12+G13+G14+G15+G27</f>
        <v>-4.5</v>
      </c>
      <c r="H34" s="9">
        <f>H12+H13+H14+H15+H27</f>
        <v>0</v>
      </c>
      <c r="I34" s="31">
        <f>I12+I13+I14+I15+I27</f>
        <v>5</v>
      </c>
    </row>
    <row r="35" spans="1:9" s="1" customFormat="1" ht="15.75" thickBot="1">
      <c r="A35" s="48"/>
      <c r="B35" s="49"/>
      <c r="C35" s="219" t="s">
        <v>225</v>
      </c>
      <c r="D35" s="219"/>
      <c r="E35" s="50">
        <f>E16+E17+E18+E19+E20+E21+E22+E28</f>
        <v>6.5</v>
      </c>
      <c r="F35" s="58">
        <f>F16+F17+F18+F19+F20+F21+F22+F28</f>
        <v>0.25</v>
      </c>
      <c r="G35" s="59">
        <f>G16+G17+G18+G19+G20+G21+G22+G28</f>
        <v>-6.25</v>
      </c>
      <c r="H35" s="59">
        <f>H16+H17+H18+H19+H20+H21+H22+H28</f>
        <v>0</v>
      </c>
      <c r="I35" s="50">
        <f>I16+I17+I18+I19+I20+I21+I22+I28</f>
        <v>5</v>
      </c>
    </row>
    <row r="36" spans="1:9" s="1" customFormat="1">
      <c r="A36" s="13"/>
      <c r="B36" s="14"/>
      <c r="C36" s="14"/>
      <c r="D36" s="13"/>
      <c r="E36" s="13"/>
    </row>
    <row r="37" spans="1:9" s="1" customFormat="1">
      <c r="A37" s="13"/>
      <c r="B37" s="14"/>
      <c r="C37" s="14"/>
      <c r="D37" s="13"/>
      <c r="E37" s="13"/>
    </row>
    <row r="38" spans="1:9" s="1" customFormat="1">
      <c r="A38" s="13"/>
      <c r="B38" s="14"/>
      <c r="C38" s="14"/>
      <c r="D38" s="13"/>
      <c r="E38" s="13"/>
    </row>
    <row r="39" spans="1:9" s="1" customFormat="1" ht="18.75">
      <c r="A39" s="13"/>
      <c r="B39" s="210" t="s">
        <v>239</v>
      </c>
      <c r="C39" s="210"/>
      <c r="D39" s="210"/>
      <c r="E39" s="210"/>
    </row>
    <row r="40" spans="1:9" s="1" customFormat="1">
      <c r="A40" s="13"/>
      <c r="B40" s="14"/>
      <c r="C40" s="14"/>
      <c r="D40" s="13"/>
      <c r="E40" s="13"/>
    </row>
    <row r="41" spans="1:9" s="1" customFormat="1" ht="60">
      <c r="A41" s="13"/>
      <c r="B41" s="22" t="s">
        <v>232</v>
      </c>
      <c r="C41" s="23" t="s">
        <v>241</v>
      </c>
      <c r="D41" s="23" t="s">
        <v>233</v>
      </c>
      <c r="E41" s="23" t="s">
        <v>234</v>
      </c>
    </row>
    <row r="42" spans="1:9" s="1" customFormat="1">
      <c r="A42" s="13"/>
      <c r="B42" s="8" t="s">
        <v>235</v>
      </c>
      <c r="C42" s="8">
        <v>0.5</v>
      </c>
      <c r="D42" s="9">
        <f>E33</f>
        <v>4</v>
      </c>
      <c r="E42" s="7">
        <f>D42-C42</f>
        <v>3.5</v>
      </c>
    </row>
    <row r="43" spans="1:9" s="1" customFormat="1">
      <c r="A43" s="13"/>
      <c r="B43" s="8" t="s">
        <v>236</v>
      </c>
      <c r="C43" s="8">
        <v>0.5</v>
      </c>
      <c r="D43" s="9">
        <f>E34</f>
        <v>5</v>
      </c>
      <c r="E43" s="7">
        <f t="shared" ref="E43:E44" si="7">D43-C43</f>
        <v>4.5</v>
      </c>
    </row>
    <row r="44" spans="1:9" s="1" customFormat="1">
      <c r="A44" s="13"/>
      <c r="B44" s="8" t="s">
        <v>240</v>
      </c>
      <c r="C44" s="8">
        <v>0.25</v>
      </c>
      <c r="D44" s="9">
        <f>E35</f>
        <v>6.5</v>
      </c>
      <c r="E44" s="7">
        <f t="shared" si="7"/>
        <v>6.25</v>
      </c>
    </row>
    <row r="45" spans="1:9" s="1" customFormat="1">
      <c r="A45" s="13"/>
      <c r="B45" s="8" t="s">
        <v>237</v>
      </c>
      <c r="C45" s="8">
        <f>SUM(C42:C44)</f>
        <v>1.25</v>
      </c>
      <c r="D45" s="8">
        <f>SUM(D42:D44)</f>
        <v>15.5</v>
      </c>
      <c r="E45" s="8">
        <f>SUM(E42:E44)</f>
        <v>14.25</v>
      </c>
    </row>
    <row r="46" spans="1:9" s="1" customFormat="1">
      <c r="A46" s="13"/>
      <c r="B46" s="14"/>
      <c r="C46" s="14" t="s">
        <v>238</v>
      </c>
      <c r="D46" s="13"/>
      <c r="E46" s="13"/>
    </row>
    <row r="47" spans="1:9" s="1" customFormat="1">
      <c r="A47" s="13"/>
      <c r="B47" s="14"/>
      <c r="C47" s="14"/>
      <c r="D47" s="13"/>
      <c r="E47" s="13"/>
    </row>
    <row r="48" spans="1:9" s="1" customFormat="1">
      <c r="A48" s="13"/>
      <c r="B48" s="14"/>
      <c r="C48" s="14"/>
      <c r="D48" s="13"/>
      <c r="E48" s="13"/>
    </row>
    <row r="49" spans="1:7" s="1" customFormat="1">
      <c r="A49" s="13"/>
      <c r="B49" s="14"/>
      <c r="C49" s="14"/>
      <c r="D49" s="13"/>
      <c r="E49" s="13"/>
    </row>
    <row r="50" spans="1:7" s="1" customFormat="1">
      <c r="A50" s="13"/>
      <c r="B50" s="14"/>
      <c r="C50" s="14"/>
      <c r="D50" s="13"/>
      <c r="E50" s="13"/>
    </row>
    <row r="51" spans="1:7" s="1" customFormat="1" ht="60">
      <c r="A51" s="13"/>
      <c r="B51" s="22" t="s">
        <v>232</v>
      </c>
      <c r="C51" s="60" t="s">
        <v>310</v>
      </c>
      <c r="D51" s="60" t="s">
        <v>311</v>
      </c>
      <c r="E51" s="60" t="s">
        <v>312</v>
      </c>
      <c r="F51" s="60" t="s">
        <v>314</v>
      </c>
      <c r="G51" s="60" t="s">
        <v>313</v>
      </c>
    </row>
    <row r="52" spans="1:7" s="1" customFormat="1">
      <c r="A52" s="13"/>
      <c r="B52" s="8" t="s">
        <v>235</v>
      </c>
      <c r="C52" s="61">
        <f>D42</f>
        <v>4</v>
      </c>
      <c r="D52" s="62">
        <v>41535.199999999997</v>
      </c>
      <c r="E52" s="62">
        <f>C52*D52*12</f>
        <v>1993689.5999999999</v>
      </c>
      <c r="F52" s="63">
        <f>E52*30.2/100</f>
        <v>602094.25919999997</v>
      </c>
      <c r="G52" s="63">
        <f>E52+F52</f>
        <v>2595783.8591999998</v>
      </c>
    </row>
    <row r="53" spans="1:7" s="1" customFormat="1">
      <c r="A53" s="13"/>
      <c r="B53" s="8" t="s">
        <v>236</v>
      </c>
      <c r="C53" s="61">
        <f t="shared" ref="C53:C54" si="8">D43</f>
        <v>5</v>
      </c>
      <c r="D53" s="62">
        <v>20767.599999999999</v>
      </c>
      <c r="E53" s="62">
        <f t="shared" ref="E53:E54" si="9">C53*D53*12</f>
        <v>1246056</v>
      </c>
      <c r="F53" s="63">
        <f t="shared" ref="F53:F54" si="10">E53*30.2/100</f>
        <v>376308.91199999995</v>
      </c>
      <c r="G53" s="63">
        <f t="shared" ref="G53:G54" si="11">E53+F53</f>
        <v>1622364.912</v>
      </c>
    </row>
    <row r="54" spans="1:7" s="1" customFormat="1">
      <c r="A54" s="13"/>
      <c r="B54" s="8" t="s">
        <v>240</v>
      </c>
      <c r="C54" s="61">
        <f t="shared" si="8"/>
        <v>6.5</v>
      </c>
      <c r="D54" s="62">
        <v>20767.599999999999</v>
      </c>
      <c r="E54" s="62">
        <f t="shared" si="9"/>
        <v>1619872.7999999998</v>
      </c>
      <c r="F54" s="63">
        <f t="shared" si="10"/>
        <v>489201.58559999993</v>
      </c>
      <c r="G54" s="63">
        <f t="shared" si="11"/>
        <v>2109074.3855999997</v>
      </c>
    </row>
    <row r="55" spans="1:7" s="1" customFormat="1">
      <c r="A55" s="13"/>
      <c r="B55" s="8" t="s">
        <v>237</v>
      </c>
      <c r="C55" s="61">
        <f>SUM(C52:C54)</f>
        <v>15.5</v>
      </c>
      <c r="D55" s="64">
        <f t="shared" ref="D55:G55" si="12">SUM(D52:D54)</f>
        <v>83070.399999999994</v>
      </c>
      <c r="E55" s="64">
        <f t="shared" si="12"/>
        <v>4859618.3999999994</v>
      </c>
      <c r="F55" s="64">
        <f t="shared" si="12"/>
        <v>1467604.7567999999</v>
      </c>
      <c r="G55" s="64">
        <f t="shared" si="12"/>
        <v>6327223.1567999991</v>
      </c>
    </row>
    <row r="56" spans="1:7" s="1" customFormat="1">
      <c r="A56" s="13"/>
      <c r="B56" s="14"/>
      <c r="C56" s="14"/>
      <c r="D56" s="13"/>
      <c r="E56" s="13"/>
    </row>
    <row r="57" spans="1:7" s="1" customFormat="1">
      <c r="A57" s="13"/>
      <c r="B57" s="14"/>
      <c r="C57" s="14"/>
      <c r="D57" s="13"/>
      <c r="E57" s="13"/>
    </row>
    <row r="58" spans="1:7" s="1" customFormat="1">
      <c r="A58" s="13"/>
      <c r="B58" s="14"/>
      <c r="C58" s="14"/>
      <c r="D58" s="13"/>
      <c r="E58" s="13"/>
    </row>
    <row r="59" spans="1:7" s="1" customFormat="1">
      <c r="A59" s="13"/>
      <c r="B59" s="14"/>
      <c r="C59" s="14"/>
      <c r="D59" s="13"/>
      <c r="E59" s="13"/>
    </row>
    <row r="60" spans="1:7" s="1" customFormat="1">
      <c r="A60" s="13"/>
      <c r="B60" s="14"/>
      <c r="C60" s="14"/>
      <c r="D60" s="13"/>
      <c r="E60" s="13"/>
    </row>
    <row r="61" spans="1:7" s="1" customFormat="1">
      <c r="A61" s="13"/>
      <c r="B61" s="14"/>
      <c r="C61" s="14"/>
      <c r="D61" s="13"/>
      <c r="E61" s="13"/>
    </row>
    <row r="62" spans="1:7" s="1" customFormat="1">
      <c r="A62" s="13"/>
      <c r="B62" s="14"/>
      <c r="C62" s="14"/>
      <c r="D62" s="13"/>
      <c r="E62" s="13"/>
    </row>
    <row r="63" spans="1:7" s="1" customFormat="1">
      <c r="A63" s="13"/>
      <c r="B63" s="14"/>
      <c r="C63" s="14"/>
      <c r="D63" s="13"/>
      <c r="E63" s="13"/>
    </row>
    <row r="64" spans="1:7" s="1" customFormat="1">
      <c r="A64" s="13"/>
      <c r="B64" s="14"/>
      <c r="C64" s="14"/>
      <c r="D64" s="13"/>
      <c r="E64" s="13"/>
    </row>
    <row r="65" spans="1:5" s="1" customFormat="1">
      <c r="A65" s="13"/>
      <c r="B65" s="14"/>
      <c r="C65" s="14"/>
      <c r="D65" s="13"/>
      <c r="E65" s="13"/>
    </row>
    <row r="66" spans="1:5" s="1" customFormat="1">
      <c r="A66" s="13"/>
      <c r="B66" s="14"/>
      <c r="C66" s="14"/>
      <c r="D66" s="13"/>
      <c r="E66" s="13"/>
    </row>
    <row r="67" spans="1:5" s="1" customFormat="1">
      <c r="A67" s="13"/>
      <c r="B67" s="14"/>
      <c r="C67" s="14"/>
      <c r="D67" s="13"/>
      <c r="E67" s="13"/>
    </row>
    <row r="68" spans="1:5" s="1" customFormat="1">
      <c r="A68" s="13"/>
      <c r="B68" s="14"/>
      <c r="C68" s="14"/>
      <c r="D68" s="13"/>
      <c r="E68" s="13"/>
    </row>
    <row r="69" spans="1:5" s="1" customFormat="1">
      <c r="A69" s="13"/>
      <c r="B69" s="14"/>
      <c r="C69" s="14"/>
      <c r="D69" s="13"/>
      <c r="E69" s="13"/>
    </row>
    <row r="70" spans="1:5" s="1" customFormat="1">
      <c r="A70" s="13"/>
      <c r="B70" s="14"/>
      <c r="C70" s="14"/>
      <c r="D70" s="13"/>
      <c r="E70" s="13"/>
    </row>
    <row r="71" spans="1:5" s="1" customFormat="1">
      <c r="A71" s="13"/>
      <c r="B71" s="14"/>
      <c r="C71" s="14"/>
      <c r="D71" s="13"/>
      <c r="E71" s="13"/>
    </row>
    <row r="72" spans="1:5" s="1" customFormat="1">
      <c r="A72" s="13"/>
      <c r="B72" s="14"/>
      <c r="C72" s="14"/>
      <c r="D72" s="13"/>
      <c r="E72" s="13"/>
    </row>
    <row r="73" spans="1:5" s="1" customFormat="1">
      <c r="A73" s="13"/>
      <c r="B73" s="14"/>
      <c r="C73" s="14"/>
      <c r="D73" s="13"/>
      <c r="E73" s="13"/>
    </row>
    <row r="74" spans="1:5" s="1" customFormat="1">
      <c r="A74" s="13"/>
      <c r="B74" s="14"/>
      <c r="C74" s="14"/>
      <c r="D74" s="13"/>
      <c r="E74" s="13"/>
    </row>
    <row r="75" spans="1:5" s="1" customFormat="1">
      <c r="A75" s="13"/>
      <c r="B75" s="14"/>
      <c r="C75" s="14"/>
      <c r="D75" s="13"/>
      <c r="E75" s="13"/>
    </row>
    <row r="76" spans="1:5" s="1" customFormat="1">
      <c r="A76" s="13"/>
      <c r="B76" s="14"/>
      <c r="C76" s="14"/>
      <c r="D76" s="13"/>
      <c r="E76" s="13"/>
    </row>
    <row r="77" spans="1:5" s="1" customFormat="1">
      <c r="A77" s="13"/>
      <c r="B77" s="14"/>
      <c r="C77" s="14"/>
      <c r="D77" s="13"/>
      <c r="E77" s="13"/>
    </row>
    <row r="78" spans="1:5" s="1" customFormat="1">
      <c r="A78" s="13"/>
      <c r="B78" s="14"/>
      <c r="C78" s="14"/>
      <c r="D78" s="13"/>
      <c r="E78" s="13"/>
    </row>
    <row r="79" spans="1:5" s="1" customFormat="1">
      <c r="A79" s="13"/>
      <c r="B79" s="14"/>
      <c r="C79" s="14"/>
      <c r="D79" s="13"/>
      <c r="E79" s="13"/>
    </row>
    <row r="80" spans="1:5" s="1" customFormat="1">
      <c r="A80" s="13"/>
      <c r="B80" s="14"/>
      <c r="C80" s="14"/>
      <c r="D80" s="13"/>
      <c r="E80" s="13"/>
    </row>
    <row r="81" spans="1:5" s="1" customFormat="1">
      <c r="A81" s="13"/>
      <c r="B81" s="14"/>
      <c r="C81" s="14"/>
      <c r="D81" s="13"/>
      <c r="E81" s="13"/>
    </row>
    <row r="82" spans="1:5" s="1" customFormat="1">
      <c r="A82" s="13"/>
      <c r="B82" s="14"/>
      <c r="C82" s="14"/>
      <c r="D82" s="13"/>
      <c r="E82" s="13"/>
    </row>
    <row r="83" spans="1:5" s="1" customFormat="1">
      <c r="A83" s="13"/>
      <c r="B83" s="14"/>
      <c r="C83" s="14"/>
      <c r="D83" s="13"/>
      <c r="E83" s="13"/>
    </row>
    <row r="84" spans="1:5" s="1" customFormat="1">
      <c r="A84" s="13"/>
      <c r="B84" s="14"/>
      <c r="C84" s="14"/>
      <c r="D84" s="13"/>
      <c r="E84" s="13"/>
    </row>
    <row r="85" spans="1:5" s="1" customFormat="1">
      <c r="A85" s="13"/>
      <c r="B85" s="14"/>
      <c r="C85" s="14"/>
      <c r="D85" s="13"/>
      <c r="E85" s="13"/>
    </row>
    <row r="86" spans="1:5" s="1" customFormat="1">
      <c r="A86" s="13"/>
      <c r="B86" s="14"/>
      <c r="C86" s="14"/>
      <c r="D86" s="13"/>
      <c r="E86" s="13"/>
    </row>
    <row r="87" spans="1:5" s="1" customFormat="1">
      <c r="A87" s="13"/>
      <c r="B87" s="14"/>
      <c r="C87" s="14"/>
      <c r="D87" s="13"/>
      <c r="E87" s="13"/>
    </row>
    <row r="88" spans="1:5" s="1" customFormat="1">
      <c r="A88" s="13"/>
      <c r="B88" s="14"/>
      <c r="C88" s="14"/>
      <c r="D88" s="13"/>
      <c r="E88" s="13"/>
    </row>
    <row r="89" spans="1:5" s="1" customFormat="1">
      <c r="A89" s="13"/>
      <c r="B89" s="14"/>
      <c r="C89" s="14"/>
      <c r="D89" s="13"/>
      <c r="E89" s="13"/>
    </row>
    <row r="90" spans="1:5" s="1" customFormat="1">
      <c r="A90" s="13"/>
      <c r="B90" s="14"/>
      <c r="C90" s="14"/>
      <c r="D90" s="13"/>
      <c r="E90" s="13"/>
    </row>
    <row r="91" spans="1:5" s="1" customFormat="1">
      <c r="A91" s="13"/>
      <c r="B91" s="14"/>
      <c r="C91" s="14"/>
      <c r="D91" s="13"/>
      <c r="E91" s="13"/>
    </row>
    <row r="92" spans="1:5" s="1" customFormat="1">
      <c r="A92" s="13"/>
      <c r="B92" s="14"/>
      <c r="C92" s="14"/>
      <c r="D92" s="13"/>
      <c r="E92" s="13"/>
    </row>
    <row r="93" spans="1:5" s="1" customFormat="1">
      <c r="A93" s="13"/>
      <c r="B93" s="14"/>
      <c r="C93" s="14"/>
      <c r="D93" s="13"/>
      <c r="E93" s="13"/>
    </row>
    <row r="94" spans="1:5" s="1" customFormat="1">
      <c r="A94" s="13"/>
      <c r="B94" s="14"/>
      <c r="C94" s="14"/>
      <c r="D94" s="13"/>
      <c r="E94" s="13"/>
    </row>
    <row r="95" spans="1:5" s="1" customFormat="1">
      <c r="A95" s="13"/>
      <c r="B95" s="14"/>
      <c r="C95" s="14"/>
      <c r="D95" s="13"/>
      <c r="E95" s="13"/>
    </row>
    <row r="96" spans="1:5" s="1" customFormat="1">
      <c r="A96" s="13"/>
      <c r="B96" s="14"/>
      <c r="C96" s="14"/>
      <c r="D96" s="13"/>
      <c r="E96" s="13"/>
    </row>
    <row r="97" spans="1:5" s="1" customFormat="1">
      <c r="A97" s="13"/>
      <c r="B97" s="14"/>
      <c r="C97" s="14"/>
      <c r="D97" s="13"/>
      <c r="E97" s="13"/>
    </row>
    <row r="98" spans="1:5" s="1" customFormat="1">
      <c r="A98" s="13"/>
      <c r="B98" s="14"/>
      <c r="C98" s="14"/>
      <c r="D98" s="13"/>
      <c r="E98" s="13"/>
    </row>
    <row r="99" spans="1:5" s="1" customFormat="1">
      <c r="A99" s="13"/>
      <c r="B99" s="14"/>
      <c r="C99" s="14"/>
      <c r="D99" s="13"/>
      <c r="E99" s="13"/>
    </row>
    <row r="100" spans="1:5" s="1" customFormat="1">
      <c r="A100" s="13"/>
      <c r="B100" s="14"/>
      <c r="C100" s="14"/>
      <c r="D100" s="13"/>
      <c r="E100" s="13"/>
    </row>
    <row r="101" spans="1:5" s="1" customFormat="1">
      <c r="A101" s="13"/>
      <c r="B101" s="14"/>
      <c r="C101" s="14"/>
      <c r="D101" s="13"/>
      <c r="E101" s="13"/>
    </row>
    <row r="102" spans="1:5" s="1" customFormat="1">
      <c r="A102" s="13"/>
      <c r="B102" s="14"/>
      <c r="C102" s="14"/>
      <c r="D102" s="13"/>
      <c r="E102" s="13"/>
    </row>
    <row r="103" spans="1:5" s="1" customFormat="1">
      <c r="A103" s="13"/>
      <c r="B103" s="14"/>
      <c r="C103" s="14"/>
      <c r="D103" s="13"/>
      <c r="E103" s="13"/>
    </row>
    <row r="104" spans="1:5" s="1" customFormat="1">
      <c r="A104" s="13"/>
      <c r="B104" s="14"/>
      <c r="C104" s="14"/>
      <c r="D104" s="13"/>
      <c r="E104" s="13"/>
    </row>
    <row r="105" spans="1:5" s="1" customFormat="1">
      <c r="A105" s="13"/>
      <c r="B105" s="14"/>
      <c r="C105" s="14"/>
      <c r="D105" s="13"/>
      <c r="E105" s="13"/>
    </row>
    <row r="106" spans="1:5" s="1" customFormat="1">
      <c r="A106" s="13"/>
      <c r="B106" s="14"/>
      <c r="C106" s="14"/>
      <c r="D106" s="13"/>
      <c r="E106" s="13"/>
    </row>
    <row r="107" spans="1:5" s="1" customFormat="1">
      <c r="A107" s="13"/>
      <c r="B107" s="14"/>
      <c r="C107" s="14"/>
      <c r="D107" s="13"/>
      <c r="E107" s="13"/>
    </row>
    <row r="108" spans="1:5" s="1" customFormat="1">
      <c r="A108" s="13"/>
      <c r="B108" s="14"/>
      <c r="C108" s="14"/>
      <c r="D108" s="13"/>
      <c r="E108" s="13"/>
    </row>
    <row r="109" spans="1:5" s="1" customFormat="1">
      <c r="A109" s="13"/>
      <c r="B109" s="14"/>
      <c r="C109" s="14"/>
      <c r="D109" s="13"/>
      <c r="E109" s="13"/>
    </row>
    <row r="110" spans="1:5" s="1" customFormat="1">
      <c r="A110" s="13"/>
      <c r="B110" s="14"/>
      <c r="C110" s="14"/>
      <c r="D110" s="13"/>
      <c r="E110" s="13"/>
    </row>
    <row r="111" spans="1:5" s="1" customFormat="1">
      <c r="A111" s="13"/>
      <c r="B111" s="14"/>
      <c r="C111" s="14"/>
      <c r="D111" s="13"/>
      <c r="E111" s="13"/>
    </row>
    <row r="112" spans="1:5" s="1" customFormat="1">
      <c r="A112" s="13"/>
      <c r="B112" s="14"/>
      <c r="C112" s="14"/>
      <c r="D112" s="13"/>
      <c r="E112" s="13"/>
    </row>
    <row r="113" spans="1:5" s="1" customFormat="1">
      <c r="A113" s="13"/>
      <c r="B113" s="14"/>
      <c r="C113" s="14"/>
      <c r="D113" s="13"/>
      <c r="E113" s="13"/>
    </row>
    <row r="114" spans="1:5" s="1" customFormat="1">
      <c r="A114" s="13"/>
      <c r="B114" s="14"/>
      <c r="C114" s="14"/>
      <c r="D114" s="13"/>
      <c r="E114" s="13"/>
    </row>
    <row r="115" spans="1:5" s="1" customFormat="1">
      <c r="A115" s="13"/>
      <c r="B115" s="14"/>
      <c r="C115" s="14"/>
      <c r="D115" s="13"/>
      <c r="E115" s="13"/>
    </row>
    <row r="116" spans="1:5" s="1" customFormat="1">
      <c r="A116" s="13"/>
      <c r="B116" s="14"/>
      <c r="C116" s="14"/>
      <c r="D116" s="13"/>
      <c r="E116" s="13"/>
    </row>
    <row r="117" spans="1:5" s="1" customFormat="1">
      <c r="A117" s="13"/>
      <c r="B117" s="14"/>
      <c r="C117" s="14"/>
      <c r="D117" s="13"/>
      <c r="E117" s="13"/>
    </row>
    <row r="118" spans="1:5" s="1" customFormat="1">
      <c r="A118" s="13"/>
      <c r="B118" s="14"/>
      <c r="C118" s="14"/>
      <c r="D118" s="13"/>
      <c r="E118" s="13"/>
    </row>
    <row r="119" spans="1:5" s="1" customFormat="1">
      <c r="A119" s="13"/>
      <c r="B119" s="14"/>
      <c r="C119" s="14"/>
      <c r="D119" s="13"/>
      <c r="E119" s="13"/>
    </row>
    <row r="120" spans="1:5" s="1" customFormat="1">
      <c r="A120" s="13"/>
      <c r="B120" s="14"/>
      <c r="C120" s="14"/>
      <c r="D120" s="13"/>
      <c r="E120" s="13"/>
    </row>
    <row r="121" spans="1:5" s="1" customFormat="1">
      <c r="A121" s="13"/>
      <c r="B121" s="14"/>
      <c r="C121" s="14"/>
      <c r="D121" s="13"/>
      <c r="E121" s="13"/>
    </row>
    <row r="122" spans="1:5" s="1" customFormat="1">
      <c r="A122" s="13"/>
      <c r="B122" s="14"/>
      <c r="C122" s="14"/>
      <c r="D122" s="13"/>
      <c r="E122" s="13"/>
    </row>
    <row r="123" spans="1:5" s="1" customFormat="1">
      <c r="A123" s="13"/>
      <c r="B123" s="14"/>
      <c r="C123" s="14"/>
      <c r="D123" s="13"/>
      <c r="E123" s="13"/>
    </row>
    <row r="124" spans="1:5" s="1" customFormat="1">
      <c r="A124" s="13"/>
      <c r="B124" s="14"/>
      <c r="C124" s="14"/>
      <c r="D124" s="13"/>
      <c r="E124" s="13"/>
    </row>
    <row r="125" spans="1:5" s="1" customFormat="1">
      <c r="A125" s="13"/>
      <c r="B125" s="14"/>
      <c r="C125" s="14"/>
      <c r="D125" s="13"/>
      <c r="E125" s="13"/>
    </row>
    <row r="126" spans="1:5" s="1" customFormat="1">
      <c r="A126" s="13"/>
      <c r="B126" s="14"/>
      <c r="C126" s="14"/>
      <c r="D126" s="13"/>
      <c r="E126" s="13"/>
    </row>
    <row r="127" spans="1:5" s="1" customFormat="1">
      <c r="A127" s="13"/>
      <c r="B127" s="14"/>
      <c r="C127" s="14"/>
      <c r="D127" s="13"/>
      <c r="E127" s="13"/>
    </row>
    <row r="128" spans="1:5" s="1" customFormat="1">
      <c r="A128" s="13"/>
      <c r="B128" s="14"/>
      <c r="C128" s="14"/>
      <c r="D128" s="13"/>
      <c r="E128" s="13"/>
    </row>
    <row r="129" spans="1:5" s="1" customFormat="1">
      <c r="A129" s="13"/>
      <c r="B129" s="14"/>
      <c r="C129" s="14"/>
      <c r="D129" s="13"/>
      <c r="E129" s="13"/>
    </row>
    <row r="130" spans="1:5" s="1" customFormat="1">
      <c r="A130" s="13"/>
      <c r="B130" s="14"/>
      <c r="C130" s="14"/>
      <c r="D130" s="13"/>
      <c r="E130" s="13"/>
    </row>
    <row r="131" spans="1:5" s="1" customFormat="1">
      <c r="A131" s="13"/>
      <c r="B131" s="14"/>
      <c r="C131" s="14"/>
      <c r="D131" s="13"/>
      <c r="E131" s="13"/>
    </row>
    <row r="132" spans="1:5" s="1" customFormat="1">
      <c r="A132" s="13"/>
      <c r="B132" s="14"/>
      <c r="C132" s="14"/>
      <c r="D132" s="13"/>
      <c r="E132" s="13"/>
    </row>
    <row r="133" spans="1:5" s="1" customFormat="1">
      <c r="A133" s="13"/>
      <c r="B133" s="14"/>
      <c r="C133" s="14"/>
      <c r="D133" s="13"/>
      <c r="E133" s="13"/>
    </row>
    <row r="134" spans="1:5" s="1" customFormat="1">
      <c r="A134" s="13"/>
      <c r="B134" s="14"/>
      <c r="C134" s="14"/>
      <c r="D134" s="13"/>
      <c r="E134" s="13"/>
    </row>
    <row r="135" spans="1:5" s="1" customFormat="1">
      <c r="A135" s="13"/>
      <c r="B135" s="14"/>
      <c r="C135" s="14"/>
      <c r="D135" s="13"/>
      <c r="E135" s="13"/>
    </row>
    <row r="136" spans="1:5" s="1" customFormat="1">
      <c r="A136" s="13"/>
      <c r="B136" s="14"/>
      <c r="C136" s="14"/>
      <c r="D136" s="13"/>
      <c r="E136" s="13"/>
    </row>
    <row r="137" spans="1:5" s="1" customFormat="1">
      <c r="A137" s="13"/>
      <c r="B137" s="14"/>
      <c r="C137" s="14"/>
      <c r="D137" s="13"/>
      <c r="E137" s="13"/>
    </row>
    <row r="138" spans="1:5" s="1" customFormat="1">
      <c r="A138" s="13"/>
      <c r="B138" s="14"/>
      <c r="C138" s="14"/>
      <c r="D138" s="13"/>
      <c r="E138" s="13"/>
    </row>
    <row r="139" spans="1:5" s="1" customFormat="1">
      <c r="A139" s="13"/>
      <c r="B139" s="14"/>
      <c r="C139" s="14"/>
      <c r="D139" s="13"/>
      <c r="E139" s="13"/>
    </row>
    <row r="140" spans="1:5" s="1" customFormat="1">
      <c r="A140" s="13"/>
      <c r="B140" s="14"/>
      <c r="C140" s="14"/>
      <c r="D140" s="13"/>
      <c r="E140" s="13"/>
    </row>
    <row r="141" spans="1:5" s="1" customFormat="1">
      <c r="A141" s="13"/>
      <c r="B141" s="14"/>
      <c r="C141" s="14"/>
      <c r="D141" s="13"/>
      <c r="E141" s="13"/>
    </row>
    <row r="142" spans="1:5" s="1" customFormat="1">
      <c r="A142" s="13"/>
      <c r="B142" s="14"/>
      <c r="C142" s="14"/>
      <c r="D142" s="13"/>
      <c r="E142" s="13"/>
    </row>
    <row r="143" spans="1:5" s="1" customFormat="1">
      <c r="A143" s="13"/>
      <c r="B143" s="14"/>
      <c r="C143" s="14"/>
      <c r="D143" s="13"/>
      <c r="E143" s="13"/>
    </row>
    <row r="144" spans="1:5" s="1" customFormat="1">
      <c r="A144" s="13"/>
      <c r="B144" s="14"/>
      <c r="C144" s="14"/>
      <c r="D144" s="13"/>
      <c r="E144" s="13"/>
    </row>
    <row r="145" spans="1:5" s="1" customFormat="1">
      <c r="A145" s="13"/>
      <c r="B145" s="14"/>
      <c r="C145" s="14"/>
      <c r="D145" s="13"/>
      <c r="E145" s="13"/>
    </row>
    <row r="146" spans="1:5" s="1" customFormat="1">
      <c r="A146" s="13"/>
      <c r="B146" s="14"/>
      <c r="C146" s="14"/>
      <c r="D146" s="13"/>
      <c r="E146" s="13"/>
    </row>
    <row r="147" spans="1:5" s="1" customFormat="1">
      <c r="A147" s="13"/>
      <c r="B147" s="14"/>
      <c r="C147" s="14"/>
      <c r="D147" s="13"/>
      <c r="E147" s="13"/>
    </row>
    <row r="148" spans="1:5" s="1" customFormat="1">
      <c r="A148" s="13"/>
      <c r="B148" s="14"/>
      <c r="C148" s="14"/>
      <c r="D148" s="13"/>
      <c r="E148" s="13"/>
    </row>
    <row r="149" spans="1:5" s="1" customFormat="1">
      <c r="A149" s="13"/>
      <c r="B149" s="14"/>
      <c r="C149" s="14"/>
      <c r="D149" s="13"/>
      <c r="E149" s="13"/>
    </row>
    <row r="150" spans="1:5" s="1" customFormat="1">
      <c r="A150" s="13"/>
      <c r="B150" s="14"/>
      <c r="C150" s="14"/>
      <c r="D150" s="13"/>
      <c r="E150" s="13"/>
    </row>
    <row r="151" spans="1:5" s="1" customFormat="1">
      <c r="A151" s="13"/>
      <c r="B151" s="14"/>
      <c r="C151" s="14"/>
      <c r="D151" s="13"/>
      <c r="E151" s="13"/>
    </row>
    <row r="152" spans="1:5" s="1" customFormat="1">
      <c r="A152" s="13"/>
      <c r="B152" s="14"/>
      <c r="C152" s="14"/>
      <c r="D152" s="13"/>
      <c r="E152" s="13"/>
    </row>
    <row r="153" spans="1:5" s="1" customFormat="1">
      <c r="A153" s="13"/>
      <c r="B153" s="14"/>
      <c r="C153" s="14"/>
      <c r="D153" s="13"/>
      <c r="E153" s="13"/>
    </row>
    <row r="154" spans="1:5" s="1" customFormat="1">
      <c r="A154" s="13"/>
      <c r="B154" s="14"/>
      <c r="C154" s="14"/>
      <c r="D154" s="13"/>
      <c r="E154" s="13"/>
    </row>
    <row r="155" spans="1:5" s="1" customFormat="1">
      <c r="A155" s="13"/>
      <c r="B155" s="14"/>
      <c r="C155" s="14"/>
      <c r="D155" s="13"/>
      <c r="E155" s="13"/>
    </row>
    <row r="156" spans="1:5" s="1" customFormat="1">
      <c r="A156" s="13"/>
      <c r="B156" s="14"/>
      <c r="C156" s="14"/>
      <c r="D156" s="13"/>
      <c r="E156" s="13"/>
    </row>
    <row r="157" spans="1:5" s="1" customFormat="1">
      <c r="A157" s="13"/>
      <c r="B157" s="14"/>
      <c r="C157" s="14"/>
      <c r="D157" s="13"/>
      <c r="E157" s="13"/>
    </row>
    <row r="158" spans="1:5" s="1" customFormat="1">
      <c r="A158" s="13"/>
      <c r="B158" s="14"/>
      <c r="C158" s="14"/>
      <c r="D158" s="13"/>
      <c r="E158" s="13"/>
    </row>
    <row r="159" spans="1:5" s="1" customFormat="1">
      <c r="A159" s="13"/>
      <c r="B159" s="14"/>
      <c r="C159" s="14"/>
      <c r="D159" s="13"/>
      <c r="E159" s="13"/>
    </row>
    <row r="160" spans="1:5" s="1" customFormat="1">
      <c r="A160" s="13"/>
      <c r="B160" s="14"/>
      <c r="C160" s="14"/>
      <c r="D160" s="13"/>
      <c r="E160" s="13"/>
    </row>
    <row r="161" spans="1:5" s="1" customFormat="1">
      <c r="A161" s="13"/>
      <c r="B161" s="14"/>
      <c r="C161" s="14"/>
      <c r="D161" s="13"/>
      <c r="E161" s="13"/>
    </row>
    <row r="162" spans="1:5" s="1" customFormat="1">
      <c r="A162" s="13"/>
      <c r="B162" s="14"/>
      <c r="C162" s="14"/>
      <c r="D162" s="13"/>
      <c r="E162" s="13"/>
    </row>
    <row r="163" spans="1:5" s="1" customFormat="1">
      <c r="A163" s="13"/>
      <c r="B163" s="14"/>
      <c r="C163" s="14"/>
      <c r="D163" s="13"/>
      <c r="E163" s="13"/>
    </row>
    <row r="164" spans="1:5" s="1" customFormat="1">
      <c r="A164" s="13"/>
      <c r="B164" s="14"/>
      <c r="C164" s="14"/>
      <c r="D164" s="13"/>
      <c r="E164" s="13"/>
    </row>
    <row r="165" spans="1:5" s="1" customFormat="1">
      <c r="A165" s="13"/>
      <c r="B165" s="14"/>
      <c r="C165" s="14"/>
      <c r="D165" s="13"/>
      <c r="E165" s="13"/>
    </row>
    <row r="166" spans="1:5" s="1" customFormat="1">
      <c r="A166" s="13"/>
      <c r="B166" s="14"/>
      <c r="C166" s="14"/>
      <c r="D166" s="13"/>
      <c r="E166" s="13"/>
    </row>
    <row r="167" spans="1:5" s="1" customFormat="1">
      <c r="A167" s="13"/>
      <c r="B167" s="14"/>
      <c r="C167" s="14"/>
      <c r="D167" s="13"/>
      <c r="E167" s="13"/>
    </row>
    <row r="168" spans="1:5" s="1" customFormat="1">
      <c r="A168" s="13"/>
      <c r="B168" s="14"/>
      <c r="C168" s="14"/>
      <c r="D168" s="13"/>
      <c r="E168" s="13"/>
    </row>
    <row r="169" spans="1:5" s="1" customFormat="1">
      <c r="A169" s="13"/>
      <c r="B169" s="14"/>
      <c r="C169" s="14"/>
      <c r="D169" s="13"/>
      <c r="E169" s="13"/>
    </row>
    <row r="170" spans="1:5" s="1" customFormat="1">
      <c r="A170" s="13"/>
      <c r="B170" s="14"/>
      <c r="C170" s="14"/>
      <c r="D170" s="13"/>
      <c r="E170" s="13"/>
    </row>
    <row r="171" spans="1:5" s="1" customFormat="1">
      <c r="A171" s="13"/>
      <c r="B171" s="14"/>
      <c r="C171" s="14"/>
      <c r="D171" s="13"/>
      <c r="E171" s="13"/>
    </row>
    <row r="172" spans="1:5" s="1" customFormat="1">
      <c r="A172" s="13"/>
      <c r="B172" s="14"/>
      <c r="C172" s="14"/>
      <c r="D172" s="13"/>
      <c r="E172" s="13"/>
    </row>
    <row r="173" spans="1:5" s="1" customFormat="1">
      <c r="A173" s="13"/>
      <c r="B173" s="14"/>
      <c r="C173" s="14"/>
      <c r="D173" s="13"/>
      <c r="E173" s="13"/>
    </row>
    <row r="174" spans="1:5" s="1" customFormat="1">
      <c r="A174" s="13"/>
      <c r="B174" s="14"/>
      <c r="C174" s="14"/>
      <c r="D174" s="13"/>
      <c r="E174" s="13"/>
    </row>
    <row r="175" spans="1:5" s="1" customFormat="1">
      <c r="A175" s="13"/>
      <c r="B175" s="14"/>
      <c r="C175" s="14"/>
      <c r="D175" s="13"/>
      <c r="E175" s="13"/>
    </row>
    <row r="176" spans="1:5" s="1" customFormat="1">
      <c r="A176" s="13"/>
      <c r="B176" s="14"/>
      <c r="C176" s="14"/>
      <c r="D176" s="13"/>
      <c r="E176" s="13"/>
    </row>
    <row r="177" spans="1:5" s="1" customFormat="1">
      <c r="A177" s="13"/>
      <c r="B177" s="14"/>
      <c r="C177" s="14"/>
      <c r="D177" s="13"/>
      <c r="E177" s="13"/>
    </row>
    <row r="178" spans="1:5" s="1" customFormat="1">
      <c r="A178" s="13"/>
      <c r="B178" s="14"/>
      <c r="C178" s="14"/>
      <c r="D178" s="13"/>
      <c r="E178" s="13"/>
    </row>
    <row r="179" spans="1:5" s="1" customFormat="1">
      <c r="A179" s="13"/>
      <c r="B179" s="14"/>
      <c r="C179" s="14"/>
      <c r="D179" s="13"/>
      <c r="E179" s="13"/>
    </row>
    <row r="180" spans="1:5" s="1" customFormat="1">
      <c r="A180" s="13"/>
      <c r="B180" s="14"/>
      <c r="C180" s="14"/>
      <c r="D180" s="13"/>
      <c r="E180" s="13"/>
    </row>
    <row r="181" spans="1:5" s="1" customFormat="1">
      <c r="A181" s="13"/>
      <c r="B181" s="14"/>
      <c r="C181" s="14"/>
      <c r="D181" s="13"/>
      <c r="E181" s="13"/>
    </row>
    <row r="182" spans="1:5" s="1" customFormat="1">
      <c r="A182" s="13"/>
      <c r="B182" s="14"/>
      <c r="C182" s="14"/>
      <c r="D182" s="13"/>
      <c r="E182" s="13"/>
    </row>
    <row r="183" spans="1:5" s="1" customFormat="1">
      <c r="A183" s="13"/>
      <c r="B183" s="14"/>
      <c r="C183" s="14"/>
      <c r="D183" s="13"/>
      <c r="E183" s="13"/>
    </row>
    <row r="184" spans="1:5" s="1" customFormat="1">
      <c r="A184" s="13"/>
      <c r="B184" s="14"/>
      <c r="C184" s="14"/>
      <c r="D184" s="13"/>
      <c r="E184" s="13"/>
    </row>
    <row r="185" spans="1:5" s="1" customFormat="1">
      <c r="A185" s="13"/>
      <c r="B185" s="14"/>
      <c r="C185" s="14"/>
      <c r="D185" s="13"/>
      <c r="E185" s="13"/>
    </row>
    <row r="186" spans="1:5" s="1" customFormat="1">
      <c r="A186" s="13"/>
      <c r="B186" s="14"/>
      <c r="C186" s="14"/>
      <c r="D186" s="13"/>
      <c r="E186" s="13"/>
    </row>
    <row r="187" spans="1:5" s="1" customFormat="1">
      <c r="A187" s="13"/>
      <c r="B187" s="14"/>
      <c r="C187" s="14"/>
      <c r="D187" s="13"/>
      <c r="E187" s="13"/>
    </row>
    <row r="188" spans="1:5" s="1" customFormat="1">
      <c r="A188" s="13"/>
      <c r="B188" s="14"/>
      <c r="C188" s="14"/>
      <c r="D188" s="13"/>
      <c r="E188" s="13"/>
    </row>
    <row r="189" spans="1:5" s="1" customFormat="1">
      <c r="A189" s="13"/>
      <c r="B189" s="14"/>
      <c r="C189" s="14"/>
      <c r="D189" s="13"/>
      <c r="E189" s="13"/>
    </row>
    <row r="190" spans="1:5" s="1" customFormat="1">
      <c r="A190" s="13"/>
      <c r="B190" s="14"/>
      <c r="C190" s="14"/>
      <c r="D190" s="13"/>
      <c r="E190" s="13"/>
    </row>
    <row r="191" spans="1:5" s="1" customFormat="1">
      <c r="A191" s="13"/>
      <c r="B191" s="14"/>
      <c r="C191" s="14"/>
      <c r="D191" s="13"/>
      <c r="E191" s="13"/>
    </row>
    <row r="192" spans="1:5" s="1" customFormat="1">
      <c r="A192" s="13"/>
      <c r="B192" s="14"/>
      <c r="C192" s="14"/>
      <c r="D192" s="13"/>
      <c r="E192" s="13"/>
    </row>
    <row r="193" spans="1:5" s="1" customFormat="1">
      <c r="A193" s="13"/>
      <c r="B193" s="14"/>
      <c r="C193" s="14"/>
      <c r="D193" s="13"/>
      <c r="E193" s="13"/>
    </row>
    <row r="194" spans="1:5" s="1" customFormat="1">
      <c r="A194" s="13"/>
      <c r="B194" s="14"/>
      <c r="C194" s="14"/>
      <c r="D194" s="13"/>
      <c r="E194" s="13"/>
    </row>
    <row r="195" spans="1:5" s="1" customFormat="1">
      <c r="A195" s="13"/>
      <c r="B195" s="14"/>
      <c r="C195" s="14"/>
      <c r="D195" s="13"/>
      <c r="E195" s="13"/>
    </row>
    <row r="196" spans="1:5" s="1" customFormat="1">
      <c r="A196" s="13"/>
      <c r="B196" s="14"/>
      <c r="C196" s="14"/>
      <c r="D196" s="13"/>
      <c r="E196" s="13"/>
    </row>
    <row r="197" spans="1:5" s="1" customFormat="1">
      <c r="A197" s="13"/>
      <c r="B197" s="14"/>
      <c r="C197" s="14"/>
      <c r="D197" s="13"/>
      <c r="E197" s="13"/>
    </row>
    <row r="198" spans="1:5" s="1" customFormat="1">
      <c r="A198" s="13"/>
      <c r="B198" s="14"/>
      <c r="C198" s="14"/>
      <c r="D198" s="13"/>
      <c r="E198" s="13"/>
    </row>
    <row r="199" spans="1:5" s="1" customFormat="1">
      <c r="A199" s="13"/>
      <c r="B199" s="14"/>
      <c r="C199" s="14"/>
      <c r="D199" s="13"/>
      <c r="E199" s="13"/>
    </row>
    <row r="200" spans="1:5" s="1" customFormat="1">
      <c r="A200" s="13"/>
      <c r="B200" s="14"/>
      <c r="C200" s="14"/>
      <c r="D200" s="13"/>
      <c r="E200" s="13"/>
    </row>
    <row r="201" spans="1:5" s="1" customFormat="1">
      <c r="A201" s="13"/>
      <c r="B201" s="14"/>
      <c r="C201" s="14"/>
      <c r="D201" s="13"/>
      <c r="E201" s="13"/>
    </row>
    <row r="202" spans="1:5" s="1" customFormat="1">
      <c r="A202" s="13"/>
      <c r="B202" s="14"/>
      <c r="C202" s="14"/>
      <c r="D202" s="13"/>
      <c r="E202" s="13"/>
    </row>
    <row r="203" spans="1:5" s="1" customFormat="1">
      <c r="A203" s="13"/>
      <c r="B203" s="14"/>
      <c r="C203" s="14"/>
      <c r="D203" s="13"/>
      <c r="E203" s="13"/>
    </row>
    <row r="204" spans="1:5" s="1" customFormat="1">
      <c r="A204" s="13"/>
      <c r="B204" s="14"/>
      <c r="C204" s="14"/>
      <c r="D204" s="13"/>
      <c r="E204" s="13"/>
    </row>
    <row r="205" spans="1:5" s="1" customFormat="1">
      <c r="A205" s="13"/>
      <c r="B205" s="14"/>
      <c r="C205" s="14"/>
      <c r="D205" s="13"/>
      <c r="E205" s="13"/>
    </row>
    <row r="206" spans="1:5" s="1" customFormat="1">
      <c r="A206" s="13"/>
      <c r="B206" s="14"/>
      <c r="C206" s="14"/>
      <c r="D206" s="13"/>
      <c r="E206" s="13"/>
    </row>
    <row r="207" spans="1:5" s="1" customFormat="1">
      <c r="A207" s="13"/>
      <c r="B207" s="14"/>
      <c r="C207" s="14"/>
      <c r="D207" s="13"/>
      <c r="E207" s="13"/>
    </row>
    <row r="208" spans="1:5" s="1" customFormat="1">
      <c r="A208" s="13"/>
      <c r="B208" s="14"/>
      <c r="C208" s="14"/>
      <c r="D208" s="13"/>
      <c r="E208" s="13"/>
    </row>
    <row r="209" spans="1:5" s="1" customFormat="1">
      <c r="A209" s="13"/>
      <c r="B209" s="14"/>
      <c r="C209" s="14"/>
      <c r="D209" s="13"/>
      <c r="E209" s="13"/>
    </row>
    <row r="210" spans="1:5" s="1" customFormat="1">
      <c r="A210" s="13"/>
      <c r="B210" s="14"/>
      <c r="C210" s="14"/>
      <c r="D210" s="13"/>
      <c r="E210" s="13"/>
    </row>
    <row r="211" spans="1:5" s="1" customFormat="1">
      <c r="A211" s="13"/>
      <c r="B211" s="14"/>
      <c r="C211" s="14"/>
      <c r="D211" s="13"/>
      <c r="E211" s="13"/>
    </row>
    <row r="212" spans="1:5" s="1" customFormat="1">
      <c r="A212" s="13"/>
      <c r="B212" s="14"/>
      <c r="C212" s="14"/>
      <c r="D212" s="13"/>
      <c r="E212" s="13"/>
    </row>
    <row r="213" spans="1:5" s="1" customFormat="1">
      <c r="A213" s="13"/>
      <c r="B213" s="14"/>
      <c r="C213" s="14"/>
      <c r="D213" s="13"/>
      <c r="E213" s="13"/>
    </row>
    <row r="214" spans="1:5" s="1" customFormat="1">
      <c r="A214" s="13"/>
      <c r="B214" s="14"/>
      <c r="C214" s="14"/>
      <c r="D214" s="13"/>
      <c r="E214" s="13"/>
    </row>
    <row r="215" spans="1:5" s="1" customFormat="1">
      <c r="A215" s="13"/>
      <c r="B215" s="14"/>
      <c r="C215" s="14"/>
      <c r="D215" s="13"/>
      <c r="E215" s="13"/>
    </row>
    <row r="216" spans="1:5" s="1" customFormat="1">
      <c r="A216" s="13"/>
      <c r="B216" s="14"/>
      <c r="C216" s="14"/>
      <c r="D216" s="13"/>
      <c r="E216" s="13"/>
    </row>
    <row r="217" spans="1:5" s="1" customFormat="1">
      <c r="A217" s="13"/>
      <c r="B217" s="14"/>
      <c r="C217" s="14"/>
      <c r="D217" s="13"/>
      <c r="E217" s="13"/>
    </row>
    <row r="218" spans="1:5" s="1" customFormat="1">
      <c r="A218" s="13"/>
      <c r="B218" s="14"/>
      <c r="C218" s="14"/>
      <c r="D218" s="13"/>
      <c r="E218" s="13"/>
    </row>
    <row r="219" spans="1:5" s="1" customFormat="1">
      <c r="A219" s="13"/>
      <c r="B219" s="14"/>
      <c r="C219" s="14"/>
      <c r="D219" s="13"/>
      <c r="E219" s="13"/>
    </row>
    <row r="220" spans="1:5" s="1" customFormat="1">
      <c r="A220" s="13"/>
      <c r="B220" s="14"/>
      <c r="C220" s="14"/>
      <c r="D220" s="13"/>
      <c r="E220" s="13"/>
    </row>
    <row r="221" spans="1:5" s="1" customFormat="1">
      <c r="A221" s="13"/>
      <c r="B221" s="14"/>
      <c r="C221" s="14"/>
      <c r="D221" s="13"/>
      <c r="E221" s="13"/>
    </row>
    <row r="222" spans="1:5" s="1" customFormat="1">
      <c r="A222" s="13"/>
      <c r="B222" s="14"/>
      <c r="C222" s="14"/>
      <c r="D222" s="13"/>
      <c r="E222" s="13"/>
    </row>
    <row r="223" spans="1:5" s="1" customFormat="1">
      <c r="A223" s="13"/>
      <c r="B223" s="14"/>
      <c r="C223" s="14"/>
      <c r="D223" s="13"/>
      <c r="E223" s="13"/>
    </row>
    <row r="224" spans="1:5" s="1" customFormat="1">
      <c r="A224" s="13"/>
      <c r="B224" s="14"/>
      <c r="C224" s="14"/>
      <c r="D224" s="13"/>
      <c r="E224" s="13"/>
    </row>
    <row r="225" spans="1:5" s="1" customFormat="1">
      <c r="A225" s="13"/>
      <c r="B225" s="14"/>
      <c r="C225" s="14"/>
      <c r="D225" s="13"/>
      <c r="E225" s="13"/>
    </row>
    <row r="226" spans="1:5" s="1" customFormat="1">
      <c r="A226" s="13"/>
      <c r="B226" s="14"/>
      <c r="C226" s="14"/>
      <c r="D226" s="13"/>
      <c r="E226" s="13"/>
    </row>
    <row r="227" spans="1:5" s="1" customFormat="1">
      <c r="A227" s="13"/>
      <c r="B227" s="14"/>
      <c r="C227" s="14"/>
      <c r="D227" s="13"/>
      <c r="E227" s="13"/>
    </row>
    <row r="228" spans="1:5" s="1" customFormat="1">
      <c r="A228" s="13"/>
      <c r="B228" s="14"/>
      <c r="C228" s="14"/>
      <c r="D228" s="13"/>
      <c r="E228" s="13"/>
    </row>
    <row r="229" spans="1:5" s="1" customFormat="1">
      <c r="A229" s="13"/>
      <c r="B229" s="14"/>
      <c r="C229" s="14"/>
      <c r="D229" s="13"/>
      <c r="E229" s="13"/>
    </row>
    <row r="230" spans="1:5" s="1" customFormat="1">
      <c r="A230" s="13"/>
      <c r="B230" s="14"/>
      <c r="C230" s="14"/>
      <c r="D230" s="13"/>
      <c r="E230" s="13"/>
    </row>
    <row r="231" spans="1:5" s="1" customFormat="1">
      <c r="A231" s="13"/>
      <c r="B231" s="14"/>
      <c r="C231" s="14"/>
      <c r="D231" s="13"/>
      <c r="E231" s="13"/>
    </row>
    <row r="232" spans="1:5" s="1" customFormat="1">
      <c r="A232" s="13"/>
      <c r="B232" s="14"/>
      <c r="C232" s="14"/>
      <c r="D232" s="13"/>
      <c r="E232" s="13"/>
    </row>
    <row r="233" spans="1:5" s="1" customFormat="1">
      <c r="A233" s="13"/>
      <c r="B233" s="14"/>
      <c r="C233" s="14"/>
      <c r="D233" s="13"/>
      <c r="E233" s="13"/>
    </row>
    <row r="234" spans="1:5" s="1" customFormat="1">
      <c r="A234" s="13"/>
      <c r="B234" s="14"/>
      <c r="C234" s="14"/>
      <c r="D234" s="13"/>
      <c r="E234" s="13"/>
    </row>
    <row r="235" spans="1:5" s="1" customFormat="1">
      <c r="A235" s="13"/>
      <c r="B235" s="14"/>
      <c r="C235" s="14"/>
      <c r="D235" s="13"/>
      <c r="E235" s="13"/>
    </row>
  </sheetData>
  <mergeCells count="13">
    <mergeCell ref="A25:E25"/>
    <mergeCell ref="F25:I25"/>
    <mergeCell ref="C35:D35"/>
    <mergeCell ref="B39:E39"/>
    <mergeCell ref="A31:D31"/>
    <mergeCell ref="C32:E32"/>
    <mergeCell ref="C33:D33"/>
    <mergeCell ref="C34:D34"/>
    <mergeCell ref="A7:E7"/>
    <mergeCell ref="A1:E1"/>
    <mergeCell ref="A3:E3"/>
    <mergeCell ref="A6:E6"/>
    <mergeCell ref="F6:I6"/>
  </mergeCells>
  <pageMargins left="0.70866141732283472" right="0.11811023622047245" top="0.15748031496062992" bottom="0.15748031496062992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3"/>
  <sheetViews>
    <sheetView topLeftCell="A31" workbookViewId="0">
      <selection activeCell="C38" sqref="C38"/>
    </sheetView>
  </sheetViews>
  <sheetFormatPr defaultRowHeight="15"/>
  <cols>
    <col min="1" max="1" width="23.85546875" customWidth="1"/>
    <col min="2" max="2" width="15.5703125" customWidth="1"/>
    <col min="3" max="3" width="14.5703125" customWidth="1"/>
    <col min="4" max="4" width="15.5703125" customWidth="1"/>
    <col min="5" max="5" width="15.7109375" customWidth="1"/>
  </cols>
  <sheetData>
    <row r="1" spans="1:4" ht="18.75">
      <c r="A1" s="197" t="s">
        <v>368</v>
      </c>
      <c r="B1" s="197"/>
      <c r="C1" s="197"/>
      <c r="D1" s="197"/>
    </row>
    <row r="3" spans="1:4" ht="18.75">
      <c r="A3" s="210" t="s">
        <v>436</v>
      </c>
      <c r="B3" s="210"/>
      <c r="C3" s="210"/>
      <c r="D3" s="210"/>
    </row>
    <row r="4" spans="1:4">
      <c r="A4" s="14"/>
      <c r="B4" s="14"/>
      <c r="C4" s="13"/>
      <c r="D4" s="13"/>
    </row>
    <row r="5" spans="1:4" ht="60">
      <c r="A5" s="22" t="s">
        <v>232</v>
      </c>
      <c r="B5" s="23" t="s">
        <v>241</v>
      </c>
      <c r="C5" s="23" t="s">
        <v>233</v>
      </c>
      <c r="D5" s="23" t="s">
        <v>234</v>
      </c>
    </row>
    <row r="6" spans="1:4">
      <c r="A6" s="8" t="s">
        <v>235</v>
      </c>
      <c r="B6" s="8">
        <v>53</v>
      </c>
      <c r="C6" s="9">
        <v>61.25</v>
      </c>
      <c r="D6" s="7">
        <f>C6-B6</f>
        <v>8.25</v>
      </c>
    </row>
    <row r="7" spans="1:4">
      <c r="A7" s="8" t="s">
        <v>236</v>
      </c>
      <c r="B7" s="8">
        <v>111</v>
      </c>
      <c r="C7" s="9">
        <v>141</v>
      </c>
      <c r="D7" s="7">
        <f t="shared" ref="D7:D12" si="0">C7-B7</f>
        <v>30</v>
      </c>
    </row>
    <row r="8" spans="1:4">
      <c r="A8" s="8" t="s">
        <v>240</v>
      </c>
      <c r="B8" s="8">
        <v>47.5</v>
      </c>
      <c r="C8" s="9">
        <v>65.75</v>
      </c>
      <c r="D8" s="7">
        <f t="shared" si="0"/>
        <v>18.25</v>
      </c>
    </row>
    <row r="9" spans="1:4">
      <c r="A9" s="8" t="s">
        <v>1</v>
      </c>
      <c r="B9" s="8">
        <v>1</v>
      </c>
      <c r="C9" s="9">
        <v>2</v>
      </c>
      <c r="D9" s="7">
        <f t="shared" si="0"/>
        <v>1</v>
      </c>
    </row>
    <row r="10" spans="1:4">
      <c r="A10" s="8" t="s">
        <v>104</v>
      </c>
      <c r="B10" s="8">
        <v>1.5</v>
      </c>
      <c r="C10" s="9">
        <v>5</v>
      </c>
      <c r="D10" s="7">
        <f t="shared" si="0"/>
        <v>3.5</v>
      </c>
    </row>
    <row r="11" spans="1:4">
      <c r="A11" s="8" t="s">
        <v>332</v>
      </c>
      <c r="B11" s="8">
        <v>5</v>
      </c>
      <c r="C11" s="9">
        <v>6</v>
      </c>
      <c r="D11" s="7">
        <f t="shared" si="0"/>
        <v>1</v>
      </c>
    </row>
    <row r="12" spans="1:4">
      <c r="A12" s="8" t="s">
        <v>0</v>
      </c>
      <c r="B12" s="8">
        <v>56.25</v>
      </c>
      <c r="C12" s="9">
        <v>129.5</v>
      </c>
      <c r="D12" s="7">
        <f t="shared" si="0"/>
        <v>73.25</v>
      </c>
    </row>
    <row r="13" spans="1:4">
      <c r="A13" s="8" t="s">
        <v>237</v>
      </c>
      <c r="B13" s="8">
        <f>SUM(B6:B12)</f>
        <v>275.25</v>
      </c>
      <c r="C13" s="8">
        <f t="shared" ref="C13:D13" si="1">SUM(C6:C12)</f>
        <v>410.5</v>
      </c>
      <c r="D13" s="8">
        <f t="shared" si="1"/>
        <v>135.25</v>
      </c>
    </row>
    <row r="14" spans="1:4">
      <c r="A14" s="47"/>
      <c r="B14" s="47"/>
      <c r="C14" s="47"/>
      <c r="D14" s="47"/>
    </row>
    <row r="15" spans="1:4" ht="58.5" customHeight="1">
      <c r="A15" s="226" t="s">
        <v>434</v>
      </c>
      <c r="B15" s="226"/>
      <c r="C15" s="226"/>
      <c r="D15" s="226"/>
    </row>
    <row r="17" spans="1:5" ht="69" customHeight="1">
      <c r="A17" s="227" t="s">
        <v>232</v>
      </c>
      <c r="B17" s="228"/>
      <c r="C17" s="149" t="s">
        <v>369</v>
      </c>
      <c r="D17" s="149" t="s">
        <v>428</v>
      </c>
      <c r="E17" s="150" t="s">
        <v>312</v>
      </c>
    </row>
    <row r="18" spans="1:5">
      <c r="A18" s="218" t="s">
        <v>235</v>
      </c>
      <c r="B18" s="225"/>
      <c r="C18" s="8">
        <v>41</v>
      </c>
      <c r="D18" s="64">
        <v>41535.199999999997</v>
      </c>
      <c r="E18" s="63">
        <f>D18*C18*12</f>
        <v>20435318.399999999</v>
      </c>
    </row>
    <row r="19" spans="1:5">
      <c r="A19" s="218" t="s">
        <v>236</v>
      </c>
      <c r="B19" s="225"/>
      <c r="C19" s="8">
        <v>94.5</v>
      </c>
      <c r="D19" s="64">
        <v>20767.2</v>
      </c>
      <c r="E19" s="63">
        <f t="shared" ref="E19:E22" si="2">D19*C19*12</f>
        <v>23550004.800000001</v>
      </c>
    </row>
    <row r="20" spans="1:5">
      <c r="A20" s="218" t="s">
        <v>240</v>
      </c>
      <c r="B20" s="225"/>
      <c r="C20" s="8">
        <v>47.5</v>
      </c>
      <c r="D20" s="64">
        <v>20767.2</v>
      </c>
      <c r="E20" s="63">
        <f t="shared" si="2"/>
        <v>11837304</v>
      </c>
    </row>
    <row r="21" spans="1:5">
      <c r="A21" s="218" t="s">
        <v>1</v>
      </c>
      <c r="B21" s="225"/>
      <c r="C21" s="8">
        <v>2</v>
      </c>
      <c r="D21" s="64">
        <v>41535.199999999997</v>
      </c>
      <c r="E21" s="63">
        <f t="shared" si="2"/>
        <v>996844.79999999993</v>
      </c>
    </row>
    <row r="22" spans="1:5">
      <c r="A22" s="218" t="s">
        <v>104</v>
      </c>
      <c r="B22" s="225"/>
      <c r="C22" s="8">
        <v>3</v>
      </c>
      <c r="D22" s="64">
        <v>41535.199999999997</v>
      </c>
      <c r="E22" s="63">
        <f t="shared" si="2"/>
        <v>1495267.2</v>
      </c>
    </row>
    <row r="23" spans="1:5">
      <c r="A23" s="223" t="s">
        <v>237</v>
      </c>
      <c r="B23" s="224"/>
      <c r="C23" s="8">
        <f>SUM(C18:C22)</f>
        <v>188</v>
      </c>
      <c r="D23" s="64"/>
      <c r="E23" s="63">
        <f>SUM(E18:E22)</f>
        <v>58314739.200000003</v>
      </c>
    </row>
    <row r="25" spans="1:5">
      <c r="A25" s="146" t="s">
        <v>430</v>
      </c>
      <c r="B25" s="151">
        <f>E23</f>
        <v>58314739.200000003</v>
      </c>
    </row>
    <row r="26" spans="1:5">
      <c r="A26" s="146" t="s">
        <v>429</v>
      </c>
      <c r="B26" s="151">
        <f>B25*30.2/100</f>
        <v>17611051.238400001</v>
      </c>
    </row>
    <row r="27" spans="1:5">
      <c r="A27" s="145" t="s">
        <v>431</v>
      </c>
      <c r="B27" s="152">
        <f>SUM(B25:B26)</f>
        <v>75925790.4384</v>
      </c>
    </row>
    <row r="28" spans="1:5">
      <c r="A28" s="146"/>
      <c r="B28" s="146"/>
    </row>
    <row r="29" spans="1:5">
      <c r="A29" s="148"/>
      <c r="B29" s="148"/>
    </row>
    <row r="30" spans="1:5" ht="58.5" customHeight="1">
      <c r="A30" s="226" t="s">
        <v>433</v>
      </c>
      <c r="B30" s="226"/>
      <c r="C30" s="226"/>
      <c r="D30" s="226"/>
    </row>
    <row r="32" spans="1:5" ht="69" customHeight="1">
      <c r="A32" s="227" t="s">
        <v>232</v>
      </c>
      <c r="B32" s="228"/>
      <c r="C32" s="149" t="s">
        <v>369</v>
      </c>
      <c r="D32" s="149" t="s">
        <v>428</v>
      </c>
      <c r="E32" s="60" t="s">
        <v>312</v>
      </c>
    </row>
    <row r="33" spans="1:5">
      <c r="A33" s="218" t="s">
        <v>235</v>
      </c>
      <c r="B33" s="225"/>
      <c r="C33" s="8">
        <v>10</v>
      </c>
      <c r="D33" s="64">
        <v>41535.199999999997</v>
      </c>
      <c r="E33" s="63">
        <f>D33*C33*12</f>
        <v>4984224</v>
      </c>
    </row>
    <row r="34" spans="1:5">
      <c r="A34" s="218" t="s">
        <v>236</v>
      </c>
      <c r="B34" s="225"/>
      <c r="C34" s="8">
        <v>31</v>
      </c>
      <c r="D34" s="64">
        <v>20767.2</v>
      </c>
      <c r="E34" s="63">
        <f t="shared" ref="E34:E37" si="3">D34*C34*12</f>
        <v>7725398.4000000004</v>
      </c>
    </row>
    <row r="35" spans="1:5">
      <c r="A35" s="218" t="s">
        <v>240</v>
      </c>
      <c r="B35" s="225"/>
      <c r="C35" s="8">
        <v>23</v>
      </c>
      <c r="D35" s="64">
        <v>20767.2</v>
      </c>
      <c r="E35" s="63">
        <f t="shared" si="3"/>
        <v>5731747.2000000002</v>
      </c>
    </row>
    <row r="36" spans="1:5">
      <c r="A36" s="218" t="s">
        <v>1</v>
      </c>
      <c r="B36" s="225"/>
      <c r="C36" s="8">
        <v>1</v>
      </c>
      <c r="D36" s="64">
        <v>41535.199999999997</v>
      </c>
      <c r="E36" s="63">
        <f t="shared" si="3"/>
        <v>498422.39999999997</v>
      </c>
    </row>
    <row r="37" spans="1:5">
      <c r="A37" s="218" t="s">
        <v>104</v>
      </c>
      <c r="B37" s="225"/>
      <c r="C37" s="8">
        <v>2</v>
      </c>
      <c r="D37" s="64">
        <v>41535.199999999997</v>
      </c>
      <c r="E37" s="63">
        <f t="shared" si="3"/>
        <v>996844.79999999993</v>
      </c>
    </row>
    <row r="38" spans="1:5">
      <c r="A38" s="223" t="s">
        <v>237</v>
      </c>
      <c r="B38" s="224"/>
      <c r="C38" s="8">
        <f>SUM(C33:C37)</f>
        <v>67</v>
      </c>
      <c r="D38" s="64"/>
      <c r="E38" s="63">
        <f>SUM(E33:E37)</f>
        <v>19936636.800000001</v>
      </c>
    </row>
    <row r="40" spans="1:5">
      <c r="A40" s="148" t="s">
        <v>430</v>
      </c>
      <c r="B40" s="151">
        <f>E38</f>
        <v>19936636.800000001</v>
      </c>
    </row>
    <row r="41" spans="1:5">
      <c r="A41" s="148" t="s">
        <v>429</v>
      </c>
      <c r="B41" s="151">
        <f>B40*30.2/100</f>
        <v>6020864.3136</v>
      </c>
    </row>
    <row r="42" spans="1:5">
      <c r="A42" s="147" t="s">
        <v>431</v>
      </c>
      <c r="B42" s="152">
        <f>SUM(B40:B41)</f>
        <v>25957501.113600001</v>
      </c>
    </row>
    <row r="43" spans="1:5">
      <c r="A43" s="148"/>
      <c r="B43" s="148"/>
    </row>
    <row r="45" spans="1:5" ht="30" customHeight="1">
      <c r="A45" s="222" t="s">
        <v>370</v>
      </c>
      <c r="B45" s="222"/>
      <c r="C45" s="222"/>
      <c r="D45" s="222"/>
      <c r="E45" s="77"/>
    </row>
    <row r="46" spans="1:5" ht="15.75">
      <c r="A46" s="84"/>
      <c r="B46" s="84"/>
      <c r="C46" s="84"/>
      <c r="D46" s="84"/>
      <c r="E46" s="77"/>
    </row>
    <row r="47" spans="1:5" ht="31.5" customHeight="1">
      <c r="A47" s="222" t="s">
        <v>371</v>
      </c>
      <c r="B47" s="222"/>
      <c r="C47" s="222"/>
      <c r="D47" s="222"/>
      <c r="E47" s="77"/>
    </row>
    <row r="48" spans="1:5">
      <c r="A48" s="77"/>
      <c r="B48" s="77"/>
      <c r="C48" s="77"/>
      <c r="D48" s="77"/>
      <c r="E48" s="77"/>
    </row>
    <row r="49" spans="1:5">
      <c r="A49" s="77"/>
      <c r="B49" s="77"/>
      <c r="C49" s="77"/>
      <c r="D49" s="77"/>
      <c r="E49" s="77"/>
    </row>
    <row r="50" spans="1:5">
      <c r="A50" s="77"/>
      <c r="B50" s="77"/>
      <c r="C50" s="77"/>
      <c r="D50" s="77"/>
      <c r="E50" s="77"/>
    </row>
    <row r="51" spans="1:5">
      <c r="A51" s="77"/>
      <c r="B51" s="77"/>
      <c r="C51" s="77"/>
      <c r="D51" s="77"/>
      <c r="E51" s="77"/>
    </row>
    <row r="52" spans="1:5">
      <c r="A52" s="77"/>
      <c r="B52" s="77"/>
      <c r="C52" s="77"/>
      <c r="D52" s="77"/>
      <c r="E52" s="77"/>
    </row>
    <row r="53" spans="1:5">
      <c r="A53" s="77"/>
      <c r="B53" s="77"/>
      <c r="C53" s="77"/>
      <c r="D53" s="77"/>
      <c r="E53" s="77"/>
    </row>
    <row r="54" spans="1:5">
      <c r="A54" s="77"/>
      <c r="B54" s="77"/>
      <c r="C54" s="77"/>
      <c r="D54" s="77"/>
      <c r="E54" s="77"/>
    </row>
    <row r="55" spans="1:5">
      <c r="A55" s="77"/>
      <c r="B55" s="77"/>
      <c r="C55" s="77"/>
      <c r="D55" s="77"/>
      <c r="E55" s="77"/>
    </row>
    <row r="56" spans="1:5">
      <c r="A56" s="77"/>
      <c r="B56" s="77"/>
      <c r="C56" s="77"/>
      <c r="D56" s="77"/>
      <c r="E56" s="77"/>
    </row>
    <row r="57" spans="1:5">
      <c r="A57" s="77"/>
      <c r="B57" s="77"/>
      <c r="C57" s="77"/>
      <c r="D57" s="77"/>
      <c r="E57" s="77"/>
    </row>
    <row r="58" spans="1:5">
      <c r="A58" s="77"/>
      <c r="B58" s="77"/>
      <c r="C58" s="77"/>
      <c r="D58" s="77"/>
      <c r="E58" s="77"/>
    </row>
    <row r="59" spans="1:5">
      <c r="A59" s="77"/>
      <c r="B59" s="77"/>
      <c r="C59" s="77"/>
      <c r="D59" s="77"/>
      <c r="E59" s="77"/>
    </row>
    <row r="60" spans="1:5">
      <c r="A60" s="77"/>
      <c r="B60" s="77"/>
      <c r="C60" s="77"/>
      <c r="D60" s="77"/>
      <c r="E60" s="77"/>
    </row>
    <row r="61" spans="1:5">
      <c r="A61" s="77"/>
      <c r="B61" s="77"/>
      <c r="C61" s="77"/>
      <c r="D61" s="77"/>
      <c r="E61" s="77"/>
    </row>
    <row r="62" spans="1:5">
      <c r="A62" s="77"/>
      <c r="B62" s="77"/>
      <c r="C62" s="77"/>
      <c r="D62" s="77"/>
      <c r="E62" s="77"/>
    </row>
    <row r="63" spans="1:5">
      <c r="A63" s="77"/>
      <c r="B63" s="77"/>
      <c r="C63" s="77"/>
      <c r="D63" s="77"/>
      <c r="E63" s="77"/>
    </row>
    <row r="64" spans="1:5">
      <c r="A64" s="77"/>
      <c r="B64" s="77"/>
      <c r="C64" s="77"/>
      <c r="D64" s="77"/>
      <c r="E64" s="77"/>
    </row>
    <row r="65" spans="1:5">
      <c r="A65" s="77"/>
      <c r="B65" s="77"/>
      <c r="C65" s="77"/>
      <c r="D65" s="77"/>
      <c r="E65" s="77"/>
    </row>
    <row r="66" spans="1:5">
      <c r="A66" s="77"/>
      <c r="B66" s="77"/>
      <c r="C66" s="77"/>
      <c r="D66" s="77"/>
      <c r="E66" s="77"/>
    </row>
    <row r="67" spans="1:5">
      <c r="A67" s="77"/>
      <c r="B67" s="77"/>
      <c r="C67" s="77"/>
      <c r="D67" s="77"/>
      <c r="E67" s="77"/>
    </row>
    <row r="68" spans="1:5">
      <c r="A68" s="77"/>
      <c r="B68" s="77"/>
      <c r="C68" s="77"/>
      <c r="D68" s="77"/>
      <c r="E68" s="77"/>
    </row>
    <row r="69" spans="1:5">
      <c r="A69" s="77"/>
      <c r="B69" s="77"/>
      <c r="C69" s="77"/>
      <c r="D69" s="77"/>
      <c r="E69" s="77"/>
    </row>
    <row r="70" spans="1:5">
      <c r="A70" s="77"/>
      <c r="B70" s="77"/>
      <c r="C70" s="77"/>
      <c r="D70" s="77"/>
      <c r="E70" s="77"/>
    </row>
    <row r="71" spans="1:5">
      <c r="A71" s="77"/>
      <c r="B71" s="77"/>
      <c r="C71" s="77"/>
      <c r="D71" s="77"/>
      <c r="E71" s="77"/>
    </row>
    <row r="72" spans="1:5">
      <c r="A72" s="77"/>
      <c r="B72" s="77"/>
      <c r="C72" s="77"/>
      <c r="D72" s="77"/>
      <c r="E72" s="77"/>
    </row>
    <row r="73" spans="1:5">
      <c r="A73" s="77"/>
      <c r="B73" s="77"/>
      <c r="C73" s="77"/>
      <c r="D73" s="77"/>
      <c r="E73" s="77"/>
    </row>
    <row r="74" spans="1:5">
      <c r="A74" s="77"/>
      <c r="B74" s="77"/>
      <c r="C74" s="77"/>
      <c r="D74" s="77"/>
      <c r="E74" s="77"/>
    </row>
    <row r="75" spans="1:5">
      <c r="A75" s="77"/>
      <c r="B75" s="77"/>
      <c r="C75" s="77"/>
      <c r="D75" s="77"/>
      <c r="E75" s="77"/>
    </row>
    <row r="76" spans="1:5">
      <c r="A76" s="77"/>
      <c r="B76" s="77"/>
      <c r="C76" s="77"/>
      <c r="D76" s="77"/>
      <c r="E76" s="77"/>
    </row>
    <row r="77" spans="1:5">
      <c r="A77" s="77"/>
      <c r="B77" s="77"/>
      <c r="C77" s="77"/>
      <c r="D77" s="77"/>
      <c r="E77" s="77"/>
    </row>
    <row r="78" spans="1:5">
      <c r="A78" s="77"/>
      <c r="B78" s="77"/>
      <c r="C78" s="77"/>
      <c r="D78" s="77"/>
      <c r="E78" s="77"/>
    </row>
    <row r="79" spans="1:5">
      <c r="A79" s="77"/>
      <c r="B79" s="77"/>
      <c r="C79" s="77"/>
      <c r="D79" s="77"/>
      <c r="E79" s="77"/>
    </row>
    <row r="80" spans="1:5">
      <c r="A80" s="77"/>
      <c r="B80" s="77"/>
      <c r="C80" s="77"/>
      <c r="D80" s="77"/>
      <c r="E80" s="77"/>
    </row>
    <row r="81" spans="1:5">
      <c r="A81" s="77"/>
      <c r="B81" s="77"/>
      <c r="C81" s="77"/>
      <c r="D81" s="77"/>
      <c r="E81" s="77"/>
    </row>
    <row r="82" spans="1:5">
      <c r="A82" s="77"/>
      <c r="B82" s="77"/>
      <c r="C82" s="77"/>
      <c r="D82" s="77"/>
      <c r="E82" s="77"/>
    </row>
    <row r="83" spans="1:5">
      <c r="A83" s="77"/>
      <c r="B83" s="77"/>
      <c r="C83" s="77"/>
      <c r="D83" s="77"/>
      <c r="E83" s="77"/>
    </row>
    <row r="84" spans="1:5">
      <c r="A84" s="77"/>
      <c r="B84" s="77"/>
      <c r="C84" s="77"/>
      <c r="D84" s="77"/>
      <c r="E84" s="77"/>
    </row>
    <row r="85" spans="1:5">
      <c r="A85" s="77"/>
      <c r="B85" s="77"/>
      <c r="C85" s="77"/>
      <c r="D85" s="77"/>
      <c r="E85" s="77"/>
    </row>
    <row r="86" spans="1:5">
      <c r="A86" s="77"/>
      <c r="B86" s="77"/>
      <c r="C86" s="77"/>
      <c r="D86" s="77"/>
      <c r="E86" s="77"/>
    </row>
    <row r="87" spans="1:5">
      <c r="A87" s="77"/>
      <c r="B87" s="77"/>
      <c r="C87" s="77"/>
      <c r="D87" s="77"/>
      <c r="E87" s="77"/>
    </row>
    <row r="88" spans="1:5">
      <c r="A88" s="77"/>
      <c r="B88" s="77"/>
      <c r="C88" s="77"/>
      <c r="D88" s="77"/>
      <c r="E88" s="77"/>
    </row>
    <row r="89" spans="1:5">
      <c r="A89" s="77"/>
      <c r="B89" s="77"/>
      <c r="C89" s="77"/>
      <c r="D89" s="77"/>
      <c r="E89" s="77"/>
    </row>
    <row r="90" spans="1:5">
      <c r="A90" s="77"/>
      <c r="B90" s="77"/>
      <c r="C90" s="77"/>
      <c r="D90" s="77"/>
      <c r="E90" s="77"/>
    </row>
    <row r="91" spans="1:5">
      <c r="A91" s="77"/>
      <c r="B91" s="77"/>
      <c r="C91" s="77"/>
      <c r="D91" s="77"/>
      <c r="E91" s="77"/>
    </row>
    <row r="92" spans="1:5">
      <c r="A92" s="77"/>
      <c r="B92" s="77"/>
      <c r="C92" s="77"/>
      <c r="D92" s="77"/>
      <c r="E92" s="77"/>
    </row>
    <row r="93" spans="1:5">
      <c r="A93" s="77"/>
      <c r="B93" s="77"/>
      <c r="C93" s="77"/>
      <c r="D93" s="77"/>
      <c r="E93" s="77"/>
    </row>
    <row r="94" spans="1:5">
      <c r="A94" s="77"/>
      <c r="B94" s="77"/>
      <c r="C94" s="77"/>
      <c r="D94" s="77"/>
      <c r="E94" s="77"/>
    </row>
    <row r="95" spans="1:5">
      <c r="A95" s="77"/>
      <c r="B95" s="77"/>
      <c r="C95" s="77"/>
      <c r="D95" s="77"/>
      <c r="E95" s="77"/>
    </row>
    <row r="96" spans="1:5">
      <c r="A96" s="77"/>
      <c r="B96" s="77"/>
      <c r="C96" s="77"/>
      <c r="D96" s="77"/>
      <c r="E96" s="77"/>
    </row>
    <row r="97" spans="1:5">
      <c r="A97" s="77"/>
      <c r="B97" s="77"/>
      <c r="C97" s="77"/>
      <c r="D97" s="77"/>
      <c r="E97" s="77"/>
    </row>
    <row r="98" spans="1:5">
      <c r="A98" s="77"/>
      <c r="B98" s="77"/>
      <c r="C98" s="77"/>
      <c r="D98" s="77"/>
      <c r="E98" s="77"/>
    </row>
    <row r="99" spans="1:5">
      <c r="A99" s="77"/>
      <c r="B99" s="77"/>
      <c r="C99" s="77"/>
      <c r="D99" s="77"/>
      <c r="E99" s="77"/>
    </row>
    <row r="100" spans="1:5">
      <c r="A100" s="77"/>
      <c r="B100" s="77"/>
      <c r="C100" s="77"/>
      <c r="D100" s="77"/>
      <c r="E100" s="77"/>
    </row>
    <row r="101" spans="1:5">
      <c r="A101" s="77"/>
      <c r="B101" s="77"/>
      <c r="C101" s="77"/>
      <c r="D101" s="77"/>
      <c r="E101" s="77"/>
    </row>
    <row r="102" spans="1:5">
      <c r="A102" s="77"/>
      <c r="B102" s="77"/>
      <c r="C102" s="77"/>
      <c r="D102" s="77"/>
      <c r="E102" s="77"/>
    </row>
    <row r="103" spans="1:5">
      <c r="A103" s="77"/>
      <c r="B103" s="77"/>
      <c r="C103" s="77"/>
      <c r="D103" s="77"/>
      <c r="E103" s="77"/>
    </row>
    <row r="104" spans="1:5">
      <c r="A104" s="77"/>
      <c r="B104" s="77"/>
      <c r="C104" s="77"/>
      <c r="D104" s="77"/>
      <c r="E104" s="77"/>
    </row>
    <row r="105" spans="1:5">
      <c r="A105" s="77"/>
      <c r="B105" s="77"/>
      <c r="C105" s="77"/>
      <c r="D105" s="77"/>
      <c r="E105" s="77"/>
    </row>
    <row r="106" spans="1:5">
      <c r="A106" s="77"/>
      <c r="B106" s="77"/>
      <c r="C106" s="77"/>
      <c r="D106" s="77"/>
      <c r="E106" s="77"/>
    </row>
    <row r="107" spans="1:5">
      <c r="A107" s="77"/>
      <c r="B107" s="77"/>
      <c r="C107" s="77"/>
      <c r="D107" s="77"/>
      <c r="E107" s="77"/>
    </row>
    <row r="108" spans="1:5">
      <c r="A108" s="77"/>
      <c r="B108" s="77"/>
      <c r="C108" s="77"/>
      <c r="D108" s="77"/>
      <c r="E108" s="77"/>
    </row>
    <row r="109" spans="1:5">
      <c r="A109" s="77"/>
      <c r="B109" s="77"/>
      <c r="C109" s="77"/>
      <c r="D109" s="77"/>
      <c r="E109" s="77"/>
    </row>
    <row r="110" spans="1:5">
      <c r="A110" s="77"/>
      <c r="B110" s="77"/>
      <c r="C110" s="77"/>
      <c r="D110" s="77"/>
      <c r="E110" s="77"/>
    </row>
    <row r="111" spans="1:5">
      <c r="A111" s="77"/>
      <c r="B111" s="77"/>
      <c r="C111" s="77"/>
      <c r="D111" s="77"/>
      <c r="E111" s="77"/>
    </row>
    <row r="112" spans="1:5">
      <c r="A112" s="77"/>
      <c r="B112" s="77"/>
      <c r="C112" s="77"/>
      <c r="D112" s="77"/>
      <c r="E112" s="77"/>
    </row>
    <row r="113" spans="1:5">
      <c r="A113" s="77"/>
      <c r="B113" s="77"/>
      <c r="C113" s="77"/>
      <c r="D113" s="77"/>
      <c r="E113" s="77"/>
    </row>
    <row r="114" spans="1:5">
      <c r="A114" s="77"/>
      <c r="B114" s="77"/>
      <c r="C114" s="77"/>
      <c r="D114" s="77"/>
      <c r="E114" s="77"/>
    </row>
    <row r="115" spans="1:5">
      <c r="A115" s="77"/>
      <c r="B115" s="77"/>
      <c r="C115" s="77"/>
      <c r="D115" s="77"/>
      <c r="E115" s="77"/>
    </row>
    <row r="116" spans="1:5">
      <c r="A116" s="77"/>
      <c r="B116" s="77"/>
      <c r="C116" s="77"/>
      <c r="D116" s="77"/>
      <c r="E116" s="77"/>
    </row>
    <row r="117" spans="1:5">
      <c r="A117" s="77"/>
      <c r="B117" s="77"/>
      <c r="C117" s="77"/>
      <c r="D117" s="77"/>
      <c r="E117" s="77"/>
    </row>
    <row r="118" spans="1:5">
      <c r="A118" s="77"/>
      <c r="B118" s="77"/>
      <c r="C118" s="77"/>
      <c r="D118" s="77"/>
      <c r="E118" s="77"/>
    </row>
    <row r="119" spans="1:5">
      <c r="A119" s="77"/>
      <c r="B119" s="77"/>
      <c r="C119" s="77"/>
      <c r="D119" s="77"/>
      <c r="E119" s="77"/>
    </row>
    <row r="120" spans="1:5">
      <c r="A120" s="77"/>
      <c r="B120" s="77"/>
      <c r="C120" s="77"/>
      <c r="D120" s="77"/>
      <c r="E120" s="77"/>
    </row>
    <row r="121" spans="1:5">
      <c r="A121" s="77"/>
      <c r="B121" s="77"/>
      <c r="C121" s="77"/>
      <c r="D121" s="77"/>
      <c r="E121" s="77"/>
    </row>
    <row r="122" spans="1:5">
      <c r="A122" s="77"/>
      <c r="B122" s="77"/>
      <c r="C122" s="77"/>
      <c r="D122" s="77"/>
      <c r="E122" s="77"/>
    </row>
    <row r="123" spans="1:5">
      <c r="A123" s="77"/>
      <c r="B123" s="77"/>
      <c r="C123" s="77"/>
      <c r="D123" s="77"/>
      <c r="E123" s="77"/>
    </row>
  </sheetData>
  <mergeCells count="20">
    <mergeCell ref="A3:D3"/>
    <mergeCell ref="A1:D1"/>
    <mergeCell ref="A15:D15"/>
    <mergeCell ref="A17:B17"/>
    <mergeCell ref="A18:B18"/>
    <mergeCell ref="A45:D45"/>
    <mergeCell ref="A47:D47"/>
    <mergeCell ref="A23:B23"/>
    <mergeCell ref="A19:B19"/>
    <mergeCell ref="A20:B20"/>
    <mergeCell ref="A21:B21"/>
    <mergeCell ref="A22:B22"/>
    <mergeCell ref="A30:D30"/>
    <mergeCell ref="A32:B32"/>
    <mergeCell ref="A33:B33"/>
    <mergeCell ref="A34:B34"/>
    <mergeCell ref="A35:B35"/>
    <mergeCell ref="A36:B36"/>
    <mergeCell ref="A37:B37"/>
    <mergeCell ref="A38:B3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72"/>
  <sheetViews>
    <sheetView workbookViewId="0">
      <selection activeCell="I49" sqref="I49"/>
    </sheetView>
  </sheetViews>
  <sheetFormatPr defaultRowHeight="15"/>
  <cols>
    <col min="1" max="1" width="23.28515625" style="85" customWidth="1"/>
    <col min="2" max="2" width="5.7109375" style="85" customWidth="1"/>
    <col min="3" max="3" width="10.140625" style="85" customWidth="1"/>
    <col min="4" max="4" width="11.42578125" style="85" customWidth="1"/>
    <col min="5" max="5" width="7.7109375" style="85" customWidth="1"/>
    <col min="6" max="6" width="10.85546875" style="85" customWidth="1"/>
    <col min="7" max="7" width="13" style="85" customWidth="1"/>
    <col min="8" max="9" width="10.85546875" style="85" customWidth="1"/>
    <col min="10" max="10" width="11.28515625" style="85" customWidth="1"/>
    <col min="11" max="11" width="11.140625" style="85" customWidth="1"/>
    <col min="12" max="12" width="11.28515625" style="144" customWidth="1"/>
    <col min="13" max="13" width="14.42578125" style="85" customWidth="1"/>
  </cols>
  <sheetData>
    <row r="1" spans="1:13" ht="15.75">
      <c r="A1" s="231" t="s">
        <v>425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3" ht="15.75">
      <c r="A2" s="232" t="s">
        <v>316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</row>
    <row r="3" spans="1:13">
      <c r="A3" s="86"/>
      <c r="B3" s="86"/>
      <c r="C3" s="86"/>
      <c r="D3" s="86"/>
      <c r="E3" s="86"/>
      <c r="F3" s="86" t="s">
        <v>377</v>
      </c>
      <c r="G3" s="86"/>
      <c r="H3" s="87"/>
      <c r="I3" s="86"/>
      <c r="J3" s="87"/>
      <c r="K3" s="88"/>
      <c r="L3" s="89"/>
    </row>
    <row r="4" spans="1:13" ht="15.75" thickBot="1">
      <c r="A4" s="233" t="s">
        <v>426</v>
      </c>
      <c r="B4" s="233"/>
      <c r="C4" s="233"/>
      <c r="D4" s="233"/>
      <c r="E4" s="233"/>
      <c r="F4" s="233"/>
      <c r="G4" s="233"/>
      <c r="H4" s="233"/>
      <c r="I4" s="233"/>
      <c r="J4" s="233"/>
      <c r="K4" s="90" t="s">
        <v>378</v>
      </c>
      <c r="L4" s="91"/>
    </row>
    <row r="5" spans="1:13" ht="120">
      <c r="A5" s="92" t="s">
        <v>379</v>
      </c>
      <c r="B5" s="93" t="s">
        <v>380</v>
      </c>
      <c r="C5" s="93" t="s">
        <v>424</v>
      </c>
      <c r="D5" s="93" t="s">
        <v>381</v>
      </c>
      <c r="E5" s="93" t="s">
        <v>382</v>
      </c>
      <c r="F5" s="93" t="s">
        <v>383</v>
      </c>
      <c r="G5" s="93" t="s">
        <v>384</v>
      </c>
      <c r="H5" s="93" t="s">
        <v>385</v>
      </c>
      <c r="I5" s="93" t="s">
        <v>386</v>
      </c>
      <c r="J5" s="93" t="s">
        <v>387</v>
      </c>
      <c r="K5" s="94" t="s">
        <v>388</v>
      </c>
      <c r="L5" s="95"/>
      <c r="M5" s="96"/>
    </row>
    <row r="6" spans="1:13" ht="24">
      <c r="A6" s="97" t="s">
        <v>389</v>
      </c>
      <c r="B6" s="98">
        <v>1</v>
      </c>
      <c r="C6" s="98">
        <v>1</v>
      </c>
      <c r="D6" s="99">
        <v>29905.64</v>
      </c>
      <c r="E6" s="98">
        <v>1</v>
      </c>
      <c r="F6" s="99">
        <f>D6/B6*E6</f>
        <v>29905.64</v>
      </c>
      <c r="G6" s="100">
        <f>F6*12</f>
        <v>358867.68</v>
      </c>
      <c r="H6" s="99"/>
      <c r="I6" s="99"/>
      <c r="J6" s="99">
        <f>G25</f>
        <v>42868.152901023888</v>
      </c>
      <c r="K6" s="99">
        <f>(G6+H6+I6+J6)/1000</f>
        <v>401.73583290102391</v>
      </c>
      <c r="L6" s="101"/>
      <c r="M6" s="102"/>
    </row>
    <row r="7" spans="1:13" ht="24">
      <c r="A7" s="97" t="s">
        <v>390</v>
      </c>
      <c r="B7" s="103">
        <v>3</v>
      </c>
      <c r="C7" s="103">
        <v>3</v>
      </c>
      <c r="D7" s="104">
        <v>67845.789999999994</v>
      </c>
      <c r="E7" s="103">
        <v>3</v>
      </c>
      <c r="F7" s="99">
        <f t="shared" ref="F7:F9" si="0">D7/B7*E7</f>
        <v>67845.789999999994</v>
      </c>
      <c r="G7" s="100">
        <f t="shared" ref="G7:G9" si="1">F7*12</f>
        <v>814149.48</v>
      </c>
      <c r="H7" s="104"/>
      <c r="I7" s="104"/>
      <c r="J7" s="99">
        <f t="shared" ref="J7:J9" si="2">G26</f>
        <v>97253.350853242315</v>
      </c>
      <c r="K7" s="99">
        <f t="shared" ref="K7:K9" si="3">(G7+H7+I7+J7)/1000</f>
        <v>911.40283085324234</v>
      </c>
      <c r="L7" s="101"/>
      <c r="M7" s="102"/>
    </row>
    <row r="8" spans="1:13" ht="24">
      <c r="A8" s="105" t="s">
        <v>391</v>
      </c>
      <c r="B8" s="103">
        <v>2</v>
      </c>
      <c r="C8" s="103">
        <v>2</v>
      </c>
      <c r="D8" s="104">
        <v>47472.28</v>
      </c>
      <c r="E8" s="103">
        <v>2</v>
      </c>
      <c r="F8" s="99">
        <f t="shared" si="0"/>
        <v>47472.28</v>
      </c>
      <c r="G8" s="100">
        <f t="shared" si="1"/>
        <v>569667.36</v>
      </c>
      <c r="H8" s="104"/>
      <c r="I8" s="104"/>
      <c r="J8" s="99">
        <f t="shared" si="2"/>
        <v>68049.002047781556</v>
      </c>
      <c r="K8" s="99">
        <f t="shared" si="3"/>
        <v>637.71636204778156</v>
      </c>
      <c r="L8" s="101"/>
      <c r="M8" s="102"/>
    </row>
    <row r="9" spans="1:13">
      <c r="A9" s="105" t="s">
        <v>392</v>
      </c>
      <c r="B9" s="103">
        <v>129.5</v>
      </c>
      <c r="C9" s="103">
        <v>100</v>
      </c>
      <c r="D9" s="104">
        <v>1008579</v>
      </c>
      <c r="E9" s="103">
        <v>116</v>
      </c>
      <c r="F9" s="99">
        <f t="shared" si="0"/>
        <v>903437.55984555988</v>
      </c>
      <c r="G9" s="100">
        <f t="shared" si="1"/>
        <v>10841250.718146719</v>
      </c>
      <c r="H9" s="104">
        <f>H36</f>
        <v>13845.592705167173</v>
      </c>
      <c r="I9" s="104">
        <f>H19</f>
        <v>22759.878419452885</v>
      </c>
      <c r="J9" s="99">
        <f t="shared" si="2"/>
        <v>1347501.9556569131</v>
      </c>
      <c r="K9" s="99">
        <f t="shared" si="3"/>
        <v>12225.358144928254</v>
      </c>
      <c r="L9" s="101"/>
      <c r="M9" s="102"/>
    </row>
    <row r="10" spans="1:13" ht="15.75" thickBot="1">
      <c r="A10" s="106" t="s">
        <v>393</v>
      </c>
      <c r="B10" s="107">
        <f t="shared" ref="B10:K10" si="4">SUM(B6:B9)</f>
        <v>135.5</v>
      </c>
      <c r="C10" s="107">
        <f t="shared" si="4"/>
        <v>106</v>
      </c>
      <c r="D10" s="107">
        <f t="shared" si="4"/>
        <v>1153802.71</v>
      </c>
      <c r="E10" s="107">
        <f t="shared" si="4"/>
        <v>122</v>
      </c>
      <c r="F10" s="107">
        <f t="shared" si="4"/>
        <v>1048661.26984556</v>
      </c>
      <c r="G10" s="107">
        <f t="shared" si="4"/>
        <v>12583935.238146719</v>
      </c>
      <c r="H10" s="107">
        <f t="shared" si="4"/>
        <v>13845.592705167173</v>
      </c>
      <c r="I10" s="107">
        <f t="shared" si="4"/>
        <v>22759.878419452885</v>
      </c>
      <c r="J10" s="107">
        <f t="shared" si="4"/>
        <v>1555672.4614589608</v>
      </c>
      <c r="K10" s="107">
        <f t="shared" si="4"/>
        <v>14176.213170730301</v>
      </c>
      <c r="L10" s="101"/>
      <c r="M10" s="102"/>
    </row>
    <row r="11" spans="1:13">
      <c r="A11" s="108" t="s">
        <v>394</v>
      </c>
      <c r="B11" s="109"/>
      <c r="C11" s="109">
        <v>150</v>
      </c>
      <c r="D11" s="110"/>
      <c r="E11" s="109"/>
      <c r="F11" s="109"/>
      <c r="G11" s="109"/>
      <c r="H11" s="111"/>
      <c r="I11" s="86"/>
      <c r="J11" s="86"/>
      <c r="K11" s="86"/>
      <c r="L11" s="112"/>
    </row>
    <row r="12" spans="1:13">
      <c r="A12" s="108" t="s">
        <v>395</v>
      </c>
      <c r="B12" s="109"/>
      <c r="C12" s="109">
        <v>60</v>
      </c>
      <c r="D12" s="110"/>
      <c r="E12" s="109"/>
      <c r="F12" s="109"/>
      <c r="G12" s="109"/>
      <c r="H12" s="111"/>
      <c r="J12" s="86"/>
      <c r="K12" s="86"/>
      <c r="L12" s="112"/>
    </row>
    <row r="13" spans="1:13">
      <c r="A13" s="111"/>
      <c r="B13" s="109"/>
      <c r="C13" s="109"/>
      <c r="D13" s="109"/>
      <c r="E13" s="109"/>
      <c r="F13" s="110"/>
      <c r="G13" s="109"/>
      <c r="H13" s="109"/>
      <c r="I13" s="86"/>
      <c r="J13" s="86"/>
      <c r="K13" s="86"/>
      <c r="L13" s="112"/>
    </row>
    <row r="14" spans="1:13">
      <c r="A14" s="108" t="s">
        <v>396</v>
      </c>
      <c r="B14" s="86"/>
      <c r="C14" s="86"/>
      <c r="D14" s="86"/>
      <c r="E14" s="86"/>
      <c r="F14" s="86"/>
      <c r="G14" s="86"/>
      <c r="H14" s="86" t="s">
        <v>397</v>
      </c>
      <c r="I14" s="113"/>
      <c r="J14" s="86"/>
      <c r="K14" s="86"/>
      <c r="L14" s="112"/>
    </row>
    <row r="15" spans="1:13" ht="48">
      <c r="A15" s="94" t="s">
        <v>398</v>
      </c>
      <c r="B15" s="94" t="s">
        <v>399</v>
      </c>
      <c r="C15" s="94" t="s">
        <v>400</v>
      </c>
      <c r="D15" s="94" t="s">
        <v>401</v>
      </c>
      <c r="E15" s="114" t="s">
        <v>402</v>
      </c>
      <c r="F15" s="115" t="s">
        <v>403</v>
      </c>
      <c r="G15" s="116" t="s">
        <v>427</v>
      </c>
      <c r="H15" s="94" t="s">
        <v>404</v>
      </c>
      <c r="I15" s="234"/>
      <c r="J15" s="234"/>
      <c r="K15" s="234"/>
      <c r="L15" s="117"/>
    </row>
    <row r="16" spans="1:13" ht="24">
      <c r="A16" s="97" t="s">
        <v>389</v>
      </c>
      <c r="B16" s="118"/>
      <c r="C16" s="118"/>
      <c r="D16" s="119"/>
      <c r="E16" s="118"/>
      <c r="F16" s="118"/>
      <c r="G16" s="120"/>
      <c r="H16" s="118">
        <f>B16*F16*G16</f>
        <v>0</v>
      </c>
      <c r="I16" s="234"/>
      <c r="J16" s="234"/>
      <c r="K16" s="234"/>
      <c r="L16" s="117"/>
    </row>
    <row r="17" spans="1:12" ht="24">
      <c r="A17" s="97" t="s">
        <v>390</v>
      </c>
      <c r="B17" s="118"/>
      <c r="C17" s="118"/>
      <c r="D17" s="119"/>
      <c r="E17" s="118"/>
      <c r="F17" s="118"/>
      <c r="G17" s="120"/>
      <c r="H17" s="118">
        <f>B17*F17*G17</f>
        <v>0</v>
      </c>
      <c r="I17" s="234"/>
      <c r="J17" s="234"/>
      <c r="K17" s="234"/>
      <c r="L17" s="117"/>
    </row>
    <row r="18" spans="1:12" ht="24">
      <c r="A18" s="105" t="s">
        <v>391</v>
      </c>
      <c r="B18" s="118"/>
      <c r="C18" s="118"/>
      <c r="D18" s="119"/>
      <c r="E18" s="118"/>
      <c r="F18" s="118"/>
      <c r="G18" s="120"/>
      <c r="H18" s="118">
        <f>B18*F18*G18</f>
        <v>0</v>
      </c>
      <c r="I18" s="234"/>
      <c r="J18" s="234"/>
      <c r="K18" s="234"/>
      <c r="L18" s="117"/>
    </row>
    <row r="19" spans="1:12">
      <c r="A19" s="105" t="s">
        <v>392</v>
      </c>
      <c r="B19" s="118">
        <v>3</v>
      </c>
      <c r="C19" s="118"/>
      <c r="D19" s="119">
        <v>7800</v>
      </c>
      <c r="E19" s="118">
        <v>164.5</v>
      </c>
      <c r="F19" s="118">
        <f>D19/E19</f>
        <v>47.416413373860181</v>
      </c>
      <c r="G19" s="120">
        <v>480</v>
      </c>
      <c r="H19" s="118">
        <f>F19*G19</f>
        <v>22759.878419452885</v>
      </c>
      <c r="I19" s="109"/>
      <c r="J19" s="121"/>
      <c r="K19" s="111"/>
      <c r="L19" s="117"/>
    </row>
    <row r="20" spans="1:12" ht="15.75" thickBot="1">
      <c r="A20" s="106" t="s">
        <v>393</v>
      </c>
      <c r="B20" s="118">
        <f t="shared" ref="B20:H20" si="5">SUM(B16:B19)</f>
        <v>3</v>
      </c>
      <c r="C20" s="118">
        <f t="shared" si="5"/>
        <v>0</v>
      </c>
      <c r="D20" s="118">
        <f t="shared" si="5"/>
        <v>7800</v>
      </c>
      <c r="E20" s="118">
        <f t="shared" si="5"/>
        <v>164.5</v>
      </c>
      <c r="F20" s="118">
        <f t="shared" si="5"/>
        <v>47.416413373860181</v>
      </c>
      <c r="G20" s="122">
        <f t="shared" si="5"/>
        <v>480</v>
      </c>
      <c r="H20" s="118">
        <f t="shared" si="5"/>
        <v>22759.878419452885</v>
      </c>
      <c r="I20" s="109"/>
      <c r="J20" s="109"/>
      <c r="K20" s="111"/>
      <c r="L20" s="117"/>
    </row>
    <row r="21" spans="1:12">
      <c r="A21" s="123"/>
      <c r="B21" s="109"/>
      <c r="C21" s="109"/>
      <c r="D21" s="109"/>
      <c r="E21" s="109"/>
      <c r="F21" s="109"/>
      <c r="G21" s="109"/>
      <c r="H21" s="109"/>
      <c r="I21" s="109"/>
      <c r="J21" s="109"/>
      <c r="K21" s="111"/>
      <c r="L21" s="117"/>
    </row>
    <row r="22" spans="1:12">
      <c r="A22" s="108" t="s">
        <v>405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112"/>
    </row>
    <row r="23" spans="1:12">
      <c r="A23" s="86"/>
      <c r="B23" s="86"/>
      <c r="C23" s="86"/>
      <c r="D23" s="86"/>
      <c r="E23" s="86"/>
      <c r="F23" s="86"/>
      <c r="G23" s="86" t="s">
        <v>406</v>
      </c>
      <c r="H23" s="86"/>
      <c r="J23" s="86"/>
      <c r="K23" s="86"/>
      <c r="L23" s="112"/>
    </row>
    <row r="24" spans="1:12" ht="60">
      <c r="A24" s="94" t="s">
        <v>407</v>
      </c>
      <c r="B24" s="94" t="s">
        <v>408</v>
      </c>
      <c r="C24" s="94" t="s">
        <v>409</v>
      </c>
      <c r="D24" s="94" t="s">
        <v>410</v>
      </c>
      <c r="E24" s="94" t="s">
        <v>411</v>
      </c>
      <c r="F24" s="124" t="s">
        <v>412</v>
      </c>
      <c r="G24" s="94" t="s">
        <v>413</v>
      </c>
      <c r="H24" s="125"/>
      <c r="I24" s="125"/>
      <c r="J24" s="86"/>
      <c r="K24" s="86"/>
      <c r="L24" s="112"/>
    </row>
    <row r="25" spans="1:12" ht="24">
      <c r="A25" s="97" t="s">
        <v>389</v>
      </c>
      <c r="B25" s="118">
        <f>E6</f>
        <v>1</v>
      </c>
      <c r="C25" s="118">
        <f>F6+H6+I6</f>
        <v>29905.64</v>
      </c>
      <c r="D25" s="126"/>
      <c r="E25" s="126">
        <f>C25/29.3</f>
        <v>1020.6703071672355</v>
      </c>
      <c r="F25" s="127">
        <v>42</v>
      </c>
      <c r="G25" s="126">
        <f>E25*F25</f>
        <v>42868.152901023888</v>
      </c>
      <c r="H25" s="121"/>
      <c r="I25" s="121"/>
      <c r="J25" s="86"/>
      <c r="K25" s="86"/>
      <c r="L25" s="112"/>
    </row>
    <row r="26" spans="1:12" ht="24">
      <c r="A26" s="97" t="s">
        <v>390</v>
      </c>
      <c r="B26" s="118">
        <f t="shared" ref="B26:B28" si="6">E7</f>
        <v>3</v>
      </c>
      <c r="C26" s="118">
        <f t="shared" ref="C26:C28" si="7">F7+H7+I7</f>
        <v>67845.789999999994</v>
      </c>
      <c r="D26" s="126"/>
      <c r="E26" s="126">
        <f t="shared" ref="E26:E29" si="8">C26/29.3</f>
        <v>2315.5559726962456</v>
      </c>
      <c r="F26" s="127">
        <v>42</v>
      </c>
      <c r="G26" s="126">
        <f>E26*F26</f>
        <v>97253.350853242315</v>
      </c>
      <c r="H26" s="109"/>
      <c r="I26" s="121"/>
      <c r="J26" s="86"/>
      <c r="K26" s="86"/>
      <c r="L26" s="112"/>
    </row>
    <row r="27" spans="1:12" ht="24">
      <c r="A27" s="105" t="s">
        <v>391</v>
      </c>
      <c r="B27" s="118">
        <f t="shared" si="6"/>
        <v>2</v>
      </c>
      <c r="C27" s="118">
        <f t="shared" si="7"/>
        <v>47472.28</v>
      </c>
      <c r="D27" s="126"/>
      <c r="E27" s="126">
        <f t="shared" si="8"/>
        <v>1620.2143344709896</v>
      </c>
      <c r="F27" s="127">
        <v>42</v>
      </c>
      <c r="G27" s="126">
        <f>E27*F27</f>
        <v>68049.002047781556</v>
      </c>
      <c r="H27" s="109"/>
      <c r="I27" s="121"/>
      <c r="J27" s="86"/>
      <c r="K27" s="86"/>
      <c r="L27" s="112"/>
    </row>
    <row r="28" spans="1:12">
      <c r="A28" s="105" t="s">
        <v>392</v>
      </c>
      <c r="B28" s="118">
        <f t="shared" si="6"/>
        <v>116</v>
      </c>
      <c r="C28" s="118">
        <f t="shared" si="7"/>
        <v>940043.03097017994</v>
      </c>
      <c r="D28" s="126"/>
      <c r="E28" s="126">
        <f t="shared" si="8"/>
        <v>32083.379896593171</v>
      </c>
      <c r="F28" s="127">
        <v>42</v>
      </c>
      <c r="G28" s="126">
        <f>E28*F28</f>
        <v>1347501.9556569131</v>
      </c>
      <c r="H28" s="109"/>
      <c r="I28" s="121"/>
      <c r="J28" s="86"/>
      <c r="K28" s="86"/>
      <c r="L28" s="112"/>
    </row>
    <row r="29" spans="1:12" ht="15.75" thickBot="1">
      <c r="A29" s="106" t="s">
        <v>393</v>
      </c>
      <c r="B29" s="118">
        <f t="shared" ref="B29:G29" si="9">SUM(B25:B28)</f>
        <v>122</v>
      </c>
      <c r="C29" s="118">
        <f t="shared" si="9"/>
        <v>1085266.7409701799</v>
      </c>
      <c r="D29" s="118">
        <f t="shared" si="9"/>
        <v>0</v>
      </c>
      <c r="E29" s="126">
        <f t="shared" si="8"/>
        <v>37039.820510927639</v>
      </c>
      <c r="F29" s="118"/>
      <c r="G29" s="118">
        <f t="shared" si="9"/>
        <v>1555672.4614589608</v>
      </c>
      <c r="H29" s="121"/>
      <c r="I29" s="121"/>
      <c r="J29" s="86"/>
      <c r="K29" s="86"/>
      <c r="L29" s="112"/>
    </row>
    <row r="30" spans="1:12">
      <c r="A30" s="111"/>
      <c r="B30" s="109"/>
      <c r="C30" s="109"/>
      <c r="D30" s="109"/>
      <c r="E30" s="109"/>
      <c r="F30" s="109"/>
      <c r="G30" s="109"/>
      <c r="H30" s="111"/>
      <c r="I30" s="111"/>
      <c r="J30" s="111"/>
      <c r="K30" s="111"/>
      <c r="L30" s="117"/>
    </row>
    <row r="31" spans="1:12" ht="15.75" thickBot="1">
      <c r="A31" s="108" t="s">
        <v>414</v>
      </c>
      <c r="B31" s="109"/>
      <c r="C31" s="109"/>
      <c r="D31" s="109"/>
      <c r="E31" s="109"/>
      <c r="F31" s="109"/>
      <c r="G31" s="109"/>
      <c r="H31" s="86" t="s">
        <v>415</v>
      </c>
      <c r="I31" s="111"/>
      <c r="K31" s="111"/>
      <c r="L31" s="117"/>
    </row>
    <row r="32" spans="1:12" ht="48">
      <c r="A32" s="92"/>
      <c r="B32" s="93" t="s">
        <v>399</v>
      </c>
      <c r="C32" s="93" t="s">
        <v>416</v>
      </c>
      <c r="D32" s="93" t="s">
        <v>401</v>
      </c>
      <c r="E32" s="128" t="s">
        <v>402</v>
      </c>
      <c r="F32" s="129" t="s">
        <v>403</v>
      </c>
      <c r="G32" s="94" t="s">
        <v>417</v>
      </c>
      <c r="H32" s="94" t="s">
        <v>418</v>
      </c>
      <c r="I32" s="125"/>
      <c r="J32" s="125"/>
      <c r="K32" s="109"/>
      <c r="L32" s="121"/>
    </row>
    <row r="33" spans="1:12" ht="24">
      <c r="A33" s="97" t="s">
        <v>389</v>
      </c>
      <c r="B33" s="118"/>
      <c r="C33" s="118"/>
      <c r="D33" s="118"/>
      <c r="E33" s="118"/>
      <c r="F33" s="122"/>
      <c r="G33" s="130"/>
      <c r="H33" s="131"/>
      <c r="I33" s="109"/>
      <c r="J33" s="121"/>
      <c r="K33" s="109"/>
      <c r="L33" s="121"/>
    </row>
    <row r="34" spans="1:12" ht="24">
      <c r="A34" s="97" t="s">
        <v>390</v>
      </c>
      <c r="B34" s="132"/>
      <c r="C34" s="132"/>
      <c r="D34" s="132"/>
      <c r="E34" s="132"/>
      <c r="F34" s="133"/>
      <c r="G34" s="134"/>
      <c r="H34" s="131"/>
      <c r="I34" s="135"/>
      <c r="J34" s="136"/>
      <c r="K34" s="109"/>
      <c r="L34" s="121"/>
    </row>
    <row r="35" spans="1:12" ht="24">
      <c r="A35" s="105" t="s">
        <v>391</v>
      </c>
      <c r="B35" s="132"/>
      <c r="C35" s="132"/>
      <c r="D35" s="132"/>
      <c r="E35" s="132"/>
      <c r="F35" s="133"/>
      <c r="G35" s="134"/>
      <c r="H35" s="131"/>
      <c r="I35" s="135"/>
      <c r="J35" s="136"/>
      <c r="K35" s="109"/>
      <c r="L35" s="121"/>
    </row>
    <row r="36" spans="1:12">
      <c r="A36" s="105" t="s">
        <v>392</v>
      </c>
      <c r="B36" s="132">
        <v>2</v>
      </c>
      <c r="C36" s="132">
        <v>7800</v>
      </c>
      <c r="D36" s="132">
        <f>C36/B36</f>
        <v>3900</v>
      </c>
      <c r="E36" s="132">
        <v>164.5</v>
      </c>
      <c r="F36" s="133">
        <f>D36/E36</f>
        <v>23.70820668693009</v>
      </c>
      <c r="G36" s="134">
        <v>2920</v>
      </c>
      <c r="H36" s="131">
        <f>F36*G36*0.2</f>
        <v>13845.592705167173</v>
      </c>
      <c r="I36" s="135"/>
      <c r="J36" s="136"/>
      <c r="K36" s="109"/>
      <c r="L36" s="121"/>
    </row>
    <row r="37" spans="1:12" ht="15.75" thickBot="1">
      <c r="A37" s="106" t="s">
        <v>393</v>
      </c>
      <c r="B37" s="118">
        <f t="shared" ref="B37:H37" si="10">SUM(B33:B36)</f>
        <v>2</v>
      </c>
      <c r="C37" s="118">
        <f t="shared" si="10"/>
        <v>7800</v>
      </c>
      <c r="D37" s="118">
        <f t="shared" si="10"/>
        <v>3900</v>
      </c>
      <c r="E37" s="118">
        <f t="shared" si="10"/>
        <v>164.5</v>
      </c>
      <c r="F37" s="122">
        <f t="shared" si="10"/>
        <v>23.70820668693009</v>
      </c>
      <c r="G37" s="118">
        <f t="shared" si="10"/>
        <v>2920</v>
      </c>
      <c r="H37" s="118">
        <f t="shared" si="10"/>
        <v>13845.592705167173</v>
      </c>
      <c r="I37" s="109"/>
      <c r="J37" s="109"/>
      <c r="K37" s="109"/>
      <c r="L37" s="121"/>
    </row>
    <row r="38" spans="1:12">
      <c r="A38" s="108"/>
      <c r="B38" s="109"/>
      <c r="C38" s="109"/>
      <c r="D38" s="109"/>
      <c r="E38" s="109"/>
      <c r="F38" s="109"/>
      <c r="G38" s="109"/>
      <c r="H38" s="109"/>
      <c r="I38" s="109"/>
      <c r="J38" s="111"/>
      <c r="K38" s="86"/>
      <c r="L38" s="117"/>
    </row>
    <row r="39" spans="1:12" ht="15.75">
      <c r="A39" s="137" t="s">
        <v>419</v>
      </c>
      <c r="B39" s="235">
        <f>B40+B41</f>
        <v>18730.849548290851</v>
      </c>
      <c r="C39" s="235"/>
      <c r="D39" s="235"/>
      <c r="E39" s="235"/>
      <c r="F39" s="235"/>
      <c r="G39" s="235"/>
      <c r="H39" s="235"/>
      <c r="I39" s="86"/>
      <c r="J39" s="86"/>
      <c r="K39" s="86"/>
      <c r="L39" s="112"/>
    </row>
    <row r="40" spans="1:12" ht="15.75">
      <c r="A40" s="138" t="s">
        <v>420</v>
      </c>
      <c r="B40" s="229">
        <f>K10+C11+C12</f>
        <v>14386.213170730301</v>
      </c>
      <c r="C40" s="229"/>
      <c r="D40" s="229"/>
      <c r="E40" s="229"/>
      <c r="F40" s="229"/>
      <c r="G40" s="229"/>
      <c r="H40" s="229"/>
      <c r="I40" s="86"/>
      <c r="J40" s="86"/>
      <c r="K40" s="86"/>
      <c r="L40" s="112"/>
    </row>
    <row r="41" spans="1:12" ht="15.75">
      <c r="A41" s="138" t="s">
        <v>421</v>
      </c>
      <c r="B41" s="229">
        <f>B40*0.302</f>
        <v>4344.6363775605505</v>
      </c>
      <c r="C41" s="229"/>
      <c r="D41" s="229"/>
      <c r="E41" s="229"/>
      <c r="F41" s="229"/>
      <c r="G41" s="229"/>
      <c r="H41" s="229"/>
      <c r="I41" s="139"/>
      <c r="J41" s="86"/>
      <c r="K41" s="86"/>
      <c r="L41" s="112"/>
    </row>
    <row r="42" spans="1:12">
      <c r="A42" s="140"/>
      <c r="B42" s="140"/>
      <c r="C42" s="87"/>
      <c r="D42" s="87"/>
      <c r="E42" s="87"/>
      <c r="F42" s="87"/>
      <c r="G42" s="87"/>
      <c r="H42" s="87"/>
      <c r="I42" s="87"/>
      <c r="J42" s="87"/>
      <c r="K42" s="87"/>
      <c r="L42" s="87"/>
    </row>
    <row r="43" spans="1:12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</row>
    <row r="44" spans="1:12" ht="15.75">
      <c r="A44" s="230" t="s">
        <v>422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</row>
    <row r="45" spans="1:12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</row>
    <row r="46" spans="1:12" ht="15.75">
      <c r="A46" s="141" t="s">
        <v>173</v>
      </c>
      <c r="B46" s="142"/>
      <c r="C46" s="142"/>
      <c r="D46" s="142"/>
      <c r="E46" s="142"/>
      <c r="F46" s="143" t="s">
        <v>423</v>
      </c>
      <c r="G46" s="87"/>
      <c r="H46" s="87"/>
      <c r="I46" s="87"/>
      <c r="J46" s="87"/>
      <c r="K46" s="87"/>
      <c r="L46" s="87"/>
    </row>
    <row r="47" spans="1:12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</row>
    <row r="48" spans="1:12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</row>
    <row r="49" spans="1:12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</row>
    <row r="50" spans="1:12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1:12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</row>
    <row r="52" spans="1:12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</row>
    <row r="53" spans="1:12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</row>
    <row r="54" spans="1:12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</row>
    <row r="55" spans="1:12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2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</row>
    <row r="57" spans="1:12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</row>
    <row r="58" spans="1:12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</row>
    <row r="59" spans="1:12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</row>
    <row r="60" spans="1:12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</row>
    <row r="61" spans="1:12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</row>
    <row r="62" spans="1:12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</row>
    <row r="63" spans="1:12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</row>
    <row r="64" spans="1:12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</row>
    <row r="65" spans="1:12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</row>
    <row r="66" spans="1:12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</row>
    <row r="67" spans="1:12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</row>
    <row r="68" spans="1:12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</row>
    <row r="69" spans="1:12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</row>
    <row r="70" spans="1:12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</row>
    <row r="71" spans="1:12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</row>
    <row r="72" spans="1:12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</row>
    <row r="73" spans="1:12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</row>
    <row r="74" spans="1:12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</row>
    <row r="75" spans="1:12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</row>
    <row r="76" spans="1:12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</row>
    <row r="77" spans="1:12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</row>
    <row r="78" spans="1:12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</row>
    <row r="79" spans="1:12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</row>
    <row r="80" spans="1:12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</row>
    <row r="81" spans="1:12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</row>
    <row r="82" spans="1:12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</row>
    <row r="83" spans="1:12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</row>
    <row r="84" spans="1:12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</row>
    <row r="85" spans="1:12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</row>
    <row r="86" spans="1:12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</row>
    <row r="87" spans="1:12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</row>
    <row r="88" spans="1:12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</row>
    <row r="89" spans="1:12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</row>
    <row r="90" spans="1:12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</row>
    <row r="91" spans="1:12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</row>
    <row r="92" spans="1:12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</row>
    <row r="93" spans="1:12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</row>
    <row r="94" spans="1:12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</row>
    <row r="95" spans="1:12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</row>
    <row r="96" spans="1:12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</row>
    <row r="97" spans="1:12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</row>
    <row r="98" spans="1:12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</row>
    <row r="99" spans="1:12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</row>
    <row r="100" spans="1:12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</row>
    <row r="101" spans="1:12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</row>
    <row r="102" spans="1:12">
      <c r="A102" s="113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</row>
    <row r="103" spans="1:12">
      <c r="A103" s="113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</row>
    <row r="104" spans="1:12">
      <c r="A104" s="113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</row>
    <row r="105" spans="1:12">
      <c r="A105" s="113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</row>
    <row r="106" spans="1:12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</row>
    <row r="107" spans="1:12">
      <c r="A107" s="113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</row>
    <row r="108" spans="1:12">
      <c r="A108" s="113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</row>
    <row r="109" spans="1:12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</row>
    <row r="110" spans="1:12">
      <c r="A110" s="113"/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</row>
    <row r="111" spans="1:12">
      <c r="A111" s="113"/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</row>
    <row r="112" spans="1:12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</row>
    <row r="113" spans="1:12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</row>
    <row r="114" spans="1:12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</row>
    <row r="115" spans="1:12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</row>
    <row r="116" spans="1:12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</row>
    <row r="117" spans="1:12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</row>
    <row r="118" spans="1:12">
      <c r="A118" s="113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</row>
    <row r="119" spans="1:12">
      <c r="A119" s="113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</row>
    <row r="120" spans="1:12">
      <c r="A120" s="113"/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</row>
    <row r="121" spans="1:12">
      <c r="A121" s="113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</row>
    <row r="122" spans="1:12">
      <c r="A122" s="113"/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</row>
    <row r="123" spans="1:12">
      <c r="A123" s="113"/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</row>
    <row r="124" spans="1:12">
      <c r="A124" s="113"/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</row>
    <row r="125" spans="1:12">
      <c r="A125" s="113"/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</row>
    <row r="126" spans="1:12">
      <c r="A126" s="113"/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</row>
    <row r="127" spans="1:12">
      <c r="A127" s="113"/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</row>
    <row r="128" spans="1:12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</row>
    <row r="129" spans="1:12">
      <c r="A129" s="113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</row>
    <row r="130" spans="1:12">
      <c r="A130" s="113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</row>
    <row r="131" spans="1:12">
      <c r="A131" s="113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</row>
    <row r="132" spans="1:12">
      <c r="A132" s="113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</row>
    <row r="133" spans="1:12">
      <c r="A133" s="113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</row>
    <row r="134" spans="1:12">
      <c r="A134" s="113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</row>
    <row r="135" spans="1:12">
      <c r="A135" s="113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</row>
    <row r="136" spans="1:12">
      <c r="A136" s="113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</row>
    <row r="137" spans="1:12">
      <c r="A137" s="113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</row>
    <row r="138" spans="1:12">
      <c r="A138" s="113"/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</row>
    <row r="139" spans="1:12">
      <c r="A139" s="113"/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</row>
    <row r="140" spans="1:12">
      <c r="A140" s="113"/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</row>
    <row r="141" spans="1:12">
      <c r="A141" s="113"/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</row>
    <row r="142" spans="1:12">
      <c r="A142" s="113"/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</row>
    <row r="143" spans="1:12">
      <c r="A143" s="113"/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</row>
    <row r="144" spans="1:12">
      <c r="A144" s="113"/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</row>
    <row r="145" spans="1:12">
      <c r="A145" s="113"/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</row>
    <row r="146" spans="1:12">
      <c r="A146" s="113"/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</row>
    <row r="147" spans="1:12">
      <c r="A147" s="113"/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</row>
    <row r="148" spans="1:12">
      <c r="A148" s="113"/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</row>
    <row r="149" spans="1:12">
      <c r="A149" s="113"/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</row>
    <row r="150" spans="1:12">
      <c r="A150" s="113"/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</row>
    <row r="151" spans="1:12">
      <c r="A151" s="113"/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</row>
    <row r="152" spans="1:12">
      <c r="A152" s="113"/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</row>
    <row r="153" spans="1:12">
      <c r="A153" s="113"/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</row>
    <row r="154" spans="1:12">
      <c r="A154" s="113"/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</row>
    <row r="155" spans="1:12">
      <c r="A155" s="113"/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</row>
    <row r="156" spans="1:12">
      <c r="A156" s="113"/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</row>
    <row r="157" spans="1:12">
      <c r="A157" s="113"/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</row>
    <row r="158" spans="1:12">
      <c r="A158" s="113"/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</row>
    <row r="159" spans="1:12">
      <c r="A159" s="113"/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</row>
    <row r="160" spans="1:12">
      <c r="A160" s="113"/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</row>
    <row r="161" spans="1:12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</row>
    <row r="162" spans="1:12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</row>
    <row r="163" spans="1:12">
      <c r="A163" s="113"/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</row>
    <row r="164" spans="1:12">
      <c r="A164" s="113"/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</row>
    <row r="165" spans="1:12">
      <c r="A165" s="113"/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</row>
    <row r="166" spans="1:12">
      <c r="A166" s="113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</row>
    <row r="167" spans="1:12">
      <c r="A167" s="113"/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</row>
    <row r="168" spans="1:12">
      <c r="A168" s="113"/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</row>
    <row r="169" spans="1:12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</row>
    <row r="170" spans="1:12">
      <c r="A170" s="113"/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</row>
    <row r="171" spans="1:12">
      <c r="A171" s="113"/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</row>
    <row r="172" spans="1:12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</row>
  </sheetData>
  <mergeCells count="8">
    <mergeCell ref="B41:H41"/>
    <mergeCell ref="A44:L44"/>
    <mergeCell ref="A1:L1"/>
    <mergeCell ref="A2:L2"/>
    <mergeCell ref="A4:J4"/>
    <mergeCell ref="I15:K18"/>
    <mergeCell ref="B39:H39"/>
    <mergeCell ref="B40:H40"/>
  </mergeCells>
  <pageMargins left="0.70866141732283472" right="0.70866141732283472" top="0.74803149606299213" bottom="0.35433070866141736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74"/>
  <sheetViews>
    <sheetView workbookViewId="0">
      <selection activeCell="L9" sqref="L9"/>
    </sheetView>
  </sheetViews>
  <sheetFormatPr defaultRowHeight="15"/>
  <cols>
    <col min="1" max="1" width="23.28515625" style="85" customWidth="1"/>
    <col min="2" max="2" width="5.7109375" style="85" customWidth="1"/>
    <col min="3" max="3" width="10.140625" style="85" customWidth="1"/>
    <col min="4" max="4" width="11.42578125" style="85" customWidth="1"/>
    <col min="5" max="5" width="7.7109375" style="85" customWidth="1"/>
    <col min="6" max="6" width="10.85546875" style="85" customWidth="1"/>
    <col min="7" max="7" width="13" style="85" customWidth="1"/>
    <col min="8" max="9" width="10.85546875" style="85" customWidth="1"/>
    <col min="10" max="10" width="11.28515625" style="85" customWidth="1"/>
    <col min="11" max="11" width="11.140625" style="85" customWidth="1"/>
    <col min="12" max="12" width="11.28515625" style="144" customWidth="1"/>
    <col min="13" max="13" width="14.42578125" style="85" customWidth="1"/>
  </cols>
  <sheetData>
    <row r="1" spans="1:13" ht="15.75">
      <c r="A1" s="231" t="s">
        <v>425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3" ht="15.75">
      <c r="A2" s="232" t="s">
        <v>316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155"/>
    </row>
    <row r="3" spans="1:13">
      <c r="A3" s="86"/>
      <c r="B3" s="86"/>
      <c r="C3" s="86"/>
      <c r="D3" s="86"/>
      <c r="E3" s="86"/>
      <c r="F3" s="86" t="s">
        <v>377</v>
      </c>
      <c r="G3" s="86"/>
      <c r="H3" s="87"/>
      <c r="I3" s="86"/>
      <c r="J3" s="87"/>
      <c r="K3" s="88"/>
      <c r="L3" s="89"/>
    </row>
    <row r="4" spans="1:13">
      <c r="A4" s="86"/>
      <c r="B4" s="86"/>
      <c r="C4" s="86"/>
      <c r="D4" s="86"/>
      <c r="E4" s="86"/>
      <c r="F4" s="86"/>
      <c r="G4" s="86"/>
      <c r="H4" s="87"/>
      <c r="I4" s="86"/>
      <c r="J4" s="87"/>
      <c r="K4" s="88"/>
      <c r="L4" s="89"/>
    </row>
    <row r="5" spans="1:13" ht="18.75">
      <c r="A5" s="236" t="s">
        <v>432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89"/>
    </row>
    <row r="6" spans="1:13" ht="15.75" thickBot="1">
      <c r="A6" s="233" t="s">
        <v>426</v>
      </c>
      <c r="B6" s="233"/>
      <c r="C6" s="233"/>
      <c r="D6" s="233"/>
      <c r="E6" s="233"/>
      <c r="F6" s="233"/>
      <c r="G6" s="233"/>
      <c r="H6" s="233"/>
      <c r="I6" s="233"/>
      <c r="J6" s="233"/>
      <c r="K6" s="90" t="s">
        <v>378</v>
      </c>
      <c r="L6" s="91"/>
    </row>
    <row r="7" spans="1:13" ht="120">
      <c r="A7" s="92" t="s">
        <v>379</v>
      </c>
      <c r="B7" s="93" t="s">
        <v>380</v>
      </c>
      <c r="C7" s="93" t="s">
        <v>424</v>
      </c>
      <c r="D7" s="93" t="s">
        <v>381</v>
      </c>
      <c r="E7" s="93" t="s">
        <v>382</v>
      </c>
      <c r="F7" s="93" t="s">
        <v>383</v>
      </c>
      <c r="G7" s="93" t="s">
        <v>384</v>
      </c>
      <c r="H7" s="93" t="s">
        <v>385</v>
      </c>
      <c r="I7" s="93" t="s">
        <v>386</v>
      </c>
      <c r="J7" s="93" t="s">
        <v>387</v>
      </c>
      <c r="K7" s="94" t="s">
        <v>388</v>
      </c>
      <c r="L7" s="95"/>
      <c r="M7" s="96"/>
    </row>
    <row r="8" spans="1:13" ht="24">
      <c r="A8" s="97" t="s">
        <v>389</v>
      </c>
      <c r="B8" s="98">
        <v>1</v>
      </c>
      <c r="C8" s="98"/>
      <c r="D8" s="99"/>
      <c r="E8" s="98"/>
      <c r="F8" s="99">
        <f>D8/B8*E8</f>
        <v>0</v>
      </c>
      <c r="G8" s="100">
        <f>F8*12</f>
        <v>0</v>
      </c>
      <c r="H8" s="99"/>
      <c r="I8" s="99"/>
      <c r="J8" s="99">
        <f>G27</f>
        <v>0</v>
      </c>
      <c r="K8" s="99">
        <f>(G8+H8+I8+J8)/1000</f>
        <v>0</v>
      </c>
      <c r="L8" s="101"/>
      <c r="M8" s="102"/>
    </row>
    <row r="9" spans="1:13" ht="24">
      <c r="A9" s="97" t="s">
        <v>390</v>
      </c>
      <c r="B9" s="103">
        <v>3</v>
      </c>
      <c r="C9" s="103"/>
      <c r="D9" s="104"/>
      <c r="E9" s="103"/>
      <c r="F9" s="99">
        <f t="shared" ref="F9:F11" si="0">D9/B9*E9</f>
        <v>0</v>
      </c>
      <c r="G9" s="100">
        <f t="shared" ref="G9:G11" si="1">F9*12</f>
        <v>0</v>
      </c>
      <c r="H9" s="104"/>
      <c r="I9" s="104"/>
      <c r="J9" s="99">
        <f t="shared" ref="J9:J11" si="2">G28</f>
        <v>0</v>
      </c>
      <c r="K9" s="99">
        <f t="shared" ref="K9:K11" si="3">(G9+H9+I9+J9)/1000</f>
        <v>0</v>
      </c>
      <c r="L9" s="101"/>
      <c r="M9" s="102"/>
    </row>
    <row r="10" spans="1:13" ht="24">
      <c r="A10" s="105" t="s">
        <v>391</v>
      </c>
      <c r="B10" s="103">
        <v>2</v>
      </c>
      <c r="C10" s="103">
        <v>1</v>
      </c>
      <c r="D10" s="104">
        <v>47472.28</v>
      </c>
      <c r="E10" s="103">
        <v>1</v>
      </c>
      <c r="F10" s="99">
        <f t="shared" si="0"/>
        <v>23736.14</v>
      </c>
      <c r="G10" s="100">
        <f t="shared" si="1"/>
        <v>284833.68</v>
      </c>
      <c r="H10" s="104"/>
      <c r="I10" s="104"/>
      <c r="J10" s="99">
        <f t="shared" si="2"/>
        <v>34024.501023890778</v>
      </c>
      <c r="K10" s="99">
        <f t="shared" si="3"/>
        <v>318.85818102389078</v>
      </c>
      <c r="L10" s="101"/>
      <c r="M10" s="102"/>
    </row>
    <row r="11" spans="1:13">
      <c r="A11" s="105" t="s">
        <v>392</v>
      </c>
      <c r="B11" s="103">
        <v>129.5</v>
      </c>
      <c r="C11" s="103">
        <v>76</v>
      </c>
      <c r="D11" s="104">
        <v>1008579</v>
      </c>
      <c r="E11" s="103">
        <v>72</v>
      </c>
      <c r="F11" s="99">
        <f t="shared" si="0"/>
        <v>560754.34749034746</v>
      </c>
      <c r="G11" s="100">
        <f t="shared" si="1"/>
        <v>6729052.1698841695</v>
      </c>
      <c r="H11" s="104">
        <f>H38</f>
        <v>13845.592705167173</v>
      </c>
      <c r="I11" s="104">
        <f>H21</f>
        <v>22759.878419452885</v>
      </c>
      <c r="J11" s="99">
        <f t="shared" si="2"/>
        <v>856283.69903851999</v>
      </c>
      <c r="K11" s="99">
        <f t="shared" si="3"/>
        <v>7621.9413400473095</v>
      </c>
      <c r="L11" s="101"/>
      <c r="M11" s="102"/>
    </row>
    <row r="12" spans="1:13" ht="15.75" thickBot="1">
      <c r="A12" s="106" t="s">
        <v>393</v>
      </c>
      <c r="B12" s="107">
        <v>73.25</v>
      </c>
      <c r="C12" s="107">
        <v>73</v>
      </c>
      <c r="D12" s="107">
        <f t="shared" ref="D12:K12" si="4">SUM(D8:D11)</f>
        <v>1056051.28</v>
      </c>
      <c r="E12" s="107">
        <f t="shared" si="4"/>
        <v>73</v>
      </c>
      <c r="F12" s="107">
        <f t="shared" si="4"/>
        <v>584490.48749034747</v>
      </c>
      <c r="G12" s="107">
        <f t="shared" si="4"/>
        <v>7013885.8498841692</v>
      </c>
      <c r="H12" s="107">
        <f t="shared" si="4"/>
        <v>13845.592705167173</v>
      </c>
      <c r="I12" s="107">
        <f t="shared" si="4"/>
        <v>22759.878419452885</v>
      </c>
      <c r="J12" s="107">
        <f t="shared" si="4"/>
        <v>890308.20006241079</v>
      </c>
      <c r="K12" s="107">
        <f t="shared" si="4"/>
        <v>7940.7995210712006</v>
      </c>
      <c r="L12" s="101"/>
      <c r="M12" s="102"/>
    </row>
    <row r="13" spans="1:13">
      <c r="A13" s="108" t="s">
        <v>394</v>
      </c>
      <c r="B13" s="109"/>
      <c r="C13" s="109">
        <v>150</v>
      </c>
      <c r="D13" s="110"/>
      <c r="E13" s="109"/>
      <c r="F13" s="109"/>
      <c r="G13" s="109"/>
      <c r="H13" s="111"/>
      <c r="I13" s="86"/>
      <c r="J13" s="86"/>
      <c r="K13" s="86"/>
      <c r="L13" s="112"/>
    </row>
    <row r="14" spans="1:13">
      <c r="A14" s="108" t="s">
        <v>395</v>
      </c>
      <c r="B14" s="109"/>
      <c r="C14" s="109">
        <v>60</v>
      </c>
      <c r="D14" s="110"/>
      <c r="E14" s="109"/>
      <c r="F14" s="109"/>
      <c r="G14" s="109"/>
      <c r="H14" s="111"/>
      <c r="J14" s="86"/>
      <c r="K14" s="86"/>
      <c r="L14" s="112"/>
    </row>
    <row r="15" spans="1:13">
      <c r="A15" s="111"/>
      <c r="B15" s="109"/>
      <c r="C15" s="109"/>
      <c r="D15" s="109"/>
      <c r="E15" s="109"/>
      <c r="F15" s="110"/>
      <c r="G15" s="109"/>
      <c r="H15" s="109"/>
      <c r="I15" s="86"/>
      <c r="J15" s="86"/>
      <c r="K15" s="86"/>
      <c r="L15" s="112"/>
    </row>
    <row r="16" spans="1:13">
      <c r="A16" s="108" t="s">
        <v>396</v>
      </c>
      <c r="B16" s="86"/>
      <c r="C16" s="86"/>
      <c r="D16" s="86"/>
      <c r="E16" s="86"/>
      <c r="F16" s="86"/>
      <c r="G16" s="86"/>
      <c r="H16" s="86" t="s">
        <v>397</v>
      </c>
      <c r="I16" s="113"/>
      <c r="J16" s="86"/>
      <c r="K16" s="86"/>
      <c r="L16" s="112"/>
    </row>
    <row r="17" spans="1:12" ht="48">
      <c r="A17" s="94" t="s">
        <v>398</v>
      </c>
      <c r="B17" s="94" t="s">
        <v>399</v>
      </c>
      <c r="C17" s="94" t="s">
        <v>400</v>
      </c>
      <c r="D17" s="94" t="s">
        <v>401</v>
      </c>
      <c r="E17" s="114" t="s">
        <v>402</v>
      </c>
      <c r="F17" s="115" t="s">
        <v>403</v>
      </c>
      <c r="G17" s="116" t="s">
        <v>427</v>
      </c>
      <c r="H17" s="94" t="s">
        <v>404</v>
      </c>
      <c r="I17" s="234"/>
      <c r="J17" s="234"/>
      <c r="K17" s="234"/>
      <c r="L17" s="117"/>
    </row>
    <row r="18" spans="1:12" ht="24">
      <c r="A18" s="97" t="s">
        <v>389</v>
      </c>
      <c r="B18" s="118"/>
      <c r="C18" s="118"/>
      <c r="D18" s="119"/>
      <c r="E18" s="118"/>
      <c r="F18" s="118"/>
      <c r="G18" s="120"/>
      <c r="H18" s="118">
        <f>B18*F18*G18</f>
        <v>0</v>
      </c>
      <c r="I18" s="234"/>
      <c r="J18" s="234"/>
      <c r="K18" s="234"/>
      <c r="L18" s="117"/>
    </row>
    <row r="19" spans="1:12" s="85" customFormat="1" ht="24">
      <c r="A19" s="97" t="s">
        <v>390</v>
      </c>
      <c r="B19" s="118"/>
      <c r="C19" s="118"/>
      <c r="D19" s="119"/>
      <c r="E19" s="118"/>
      <c r="F19" s="118"/>
      <c r="G19" s="120"/>
      <c r="H19" s="118">
        <f>B19*F19*G19</f>
        <v>0</v>
      </c>
      <c r="I19" s="234"/>
      <c r="J19" s="234"/>
      <c r="K19" s="234"/>
      <c r="L19" s="117"/>
    </row>
    <row r="20" spans="1:12" s="85" customFormat="1" ht="24">
      <c r="A20" s="105" t="s">
        <v>391</v>
      </c>
      <c r="B20" s="118"/>
      <c r="C20" s="118"/>
      <c r="D20" s="119"/>
      <c r="E20" s="118"/>
      <c r="F20" s="118"/>
      <c r="G20" s="120"/>
      <c r="H20" s="118">
        <f>B20*F20*G20</f>
        <v>0</v>
      </c>
      <c r="I20" s="234"/>
      <c r="J20" s="234"/>
      <c r="K20" s="234"/>
      <c r="L20" s="117"/>
    </row>
    <row r="21" spans="1:12" s="85" customFormat="1">
      <c r="A21" s="105" t="s">
        <v>392</v>
      </c>
      <c r="B21" s="118">
        <v>1</v>
      </c>
      <c r="C21" s="118"/>
      <c r="D21" s="119">
        <v>7800</v>
      </c>
      <c r="E21" s="118">
        <v>164.5</v>
      </c>
      <c r="F21" s="118">
        <f>D21/E21</f>
        <v>47.416413373860181</v>
      </c>
      <c r="G21" s="120">
        <v>480</v>
      </c>
      <c r="H21" s="118">
        <f>F21*G21</f>
        <v>22759.878419452885</v>
      </c>
      <c r="I21" s="109"/>
      <c r="J21" s="121"/>
      <c r="K21" s="111"/>
      <c r="L21" s="117"/>
    </row>
    <row r="22" spans="1:12" s="85" customFormat="1" ht="15.75" thickBot="1">
      <c r="A22" s="106" t="s">
        <v>393</v>
      </c>
      <c r="B22" s="118">
        <f t="shared" ref="B22:H22" si="5">SUM(B18:B21)</f>
        <v>1</v>
      </c>
      <c r="C22" s="118">
        <f t="shared" si="5"/>
        <v>0</v>
      </c>
      <c r="D22" s="118">
        <f t="shared" si="5"/>
        <v>7800</v>
      </c>
      <c r="E22" s="118">
        <f t="shared" si="5"/>
        <v>164.5</v>
      </c>
      <c r="F22" s="118">
        <f t="shared" si="5"/>
        <v>47.416413373860181</v>
      </c>
      <c r="G22" s="122">
        <f t="shared" si="5"/>
        <v>480</v>
      </c>
      <c r="H22" s="118">
        <f t="shared" si="5"/>
        <v>22759.878419452885</v>
      </c>
      <c r="I22" s="109"/>
      <c r="J22" s="109"/>
      <c r="K22" s="111"/>
      <c r="L22" s="117"/>
    </row>
    <row r="23" spans="1:12" s="85" customFormat="1">
      <c r="A23" s="123"/>
      <c r="B23" s="109"/>
      <c r="C23" s="109"/>
      <c r="D23" s="109"/>
      <c r="E23" s="109"/>
      <c r="F23" s="109"/>
      <c r="G23" s="109"/>
      <c r="H23" s="109"/>
      <c r="I23" s="109"/>
      <c r="J23" s="109"/>
      <c r="K23" s="111"/>
      <c r="L23" s="117"/>
    </row>
    <row r="24" spans="1:12" s="85" customFormat="1">
      <c r="A24" s="108" t="s">
        <v>405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112"/>
    </row>
    <row r="25" spans="1:12" s="85" customFormat="1">
      <c r="A25" s="86"/>
      <c r="B25" s="86"/>
      <c r="C25" s="86"/>
      <c r="D25" s="86"/>
      <c r="E25" s="86"/>
      <c r="F25" s="86"/>
      <c r="G25" s="86" t="s">
        <v>406</v>
      </c>
      <c r="H25" s="86"/>
      <c r="J25" s="86"/>
      <c r="K25" s="86"/>
      <c r="L25" s="112"/>
    </row>
    <row r="26" spans="1:12" s="85" customFormat="1" ht="60">
      <c r="A26" s="94" t="s">
        <v>407</v>
      </c>
      <c r="B26" s="94" t="s">
        <v>408</v>
      </c>
      <c r="C26" s="94" t="s">
        <v>409</v>
      </c>
      <c r="D26" s="94" t="s">
        <v>410</v>
      </c>
      <c r="E26" s="94" t="s">
        <v>411</v>
      </c>
      <c r="F26" s="124" t="s">
        <v>412</v>
      </c>
      <c r="G26" s="94" t="s">
        <v>413</v>
      </c>
      <c r="H26" s="125"/>
      <c r="I26" s="125"/>
      <c r="J26" s="86"/>
      <c r="K26" s="86"/>
      <c r="L26" s="112"/>
    </row>
    <row r="27" spans="1:12" s="85" customFormat="1" ht="24">
      <c r="A27" s="97" t="s">
        <v>389</v>
      </c>
      <c r="B27" s="118">
        <f>E8</f>
        <v>0</v>
      </c>
      <c r="C27" s="118">
        <f>F8+H8+I8</f>
        <v>0</v>
      </c>
      <c r="D27" s="126"/>
      <c r="E27" s="126">
        <f>C27/29.3</f>
        <v>0</v>
      </c>
      <c r="F27" s="127">
        <v>42</v>
      </c>
      <c r="G27" s="126">
        <f>E27*F27</f>
        <v>0</v>
      </c>
      <c r="H27" s="121"/>
      <c r="I27" s="121"/>
      <c r="J27" s="86"/>
      <c r="K27" s="86"/>
      <c r="L27" s="112"/>
    </row>
    <row r="28" spans="1:12" s="85" customFormat="1" ht="24">
      <c r="A28" s="97" t="s">
        <v>390</v>
      </c>
      <c r="B28" s="118">
        <f t="shared" ref="B28:B30" si="6">E9</f>
        <v>0</v>
      </c>
      <c r="C28" s="118">
        <f t="shared" ref="C28:C30" si="7">F9+H9+I9</f>
        <v>0</v>
      </c>
      <c r="D28" s="126"/>
      <c r="E28" s="126">
        <f t="shared" ref="E28:E31" si="8">C28/29.3</f>
        <v>0</v>
      </c>
      <c r="F28" s="127">
        <v>42</v>
      </c>
      <c r="G28" s="126">
        <f>E28*F28</f>
        <v>0</v>
      </c>
      <c r="H28" s="109"/>
      <c r="I28" s="121"/>
      <c r="J28" s="86"/>
      <c r="K28" s="86"/>
      <c r="L28" s="112"/>
    </row>
    <row r="29" spans="1:12" s="85" customFormat="1" ht="24">
      <c r="A29" s="105" t="s">
        <v>391</v>
      </c>
      <c r="B29" s="118">
        <f t="shared" si="6"/>
        <v>1</v>
      </c>
      <c r="C29" s="118">
        <f t="shared" si="7"/>
        <v>23736.14</v>
      </c>
      <c r="D29" s="126"/>
      <c r="E29" s="126">
        <f t="shared" si="8"/>
        <v>810.10716723549479</v>
      </c>
      <c r="F29" s="127">
        <v>42</v>
      </c>
      <c r="G29" s="126">
        <f>E29*F29</f>
        <v>34024.501023890778</v>
      </c>
      <c r="H29" s="109"/>
      <c r="I29" s="121"/>
      <c r="J29" s="86"/>
      <c r="K29" s="86"/>
      <c r="L29" s="112"/>
    </row>
    <row r="30" spans="1:12" s="85" customFormat="1">
      <c r="A30" s="105" t="s">
        <v>392</v>
      </c>
      <c r="B30" s="118">
        <f t="shared" si="6"/>
        <v>72</v>
      </c>
      <c r="C30" s="118">
        <f t="shared" si="7"/>
        <v>597359.81861496752</v>
      </c>
      <c r="D30" s="126"/>
      <c r="E30" s="126">
        <f t="shared" si="8"/>
        <v>20387.707119964762</v>
      </c>
      <c r="F30" s="127">
        <v>42</v>
      </c>
      <c r="G30" s="126">
        <f>E30*F30</f>
        <v>856283.69903851999</v>
      </c>
      <c r="H30" s="109"/>
      <c r="I30" s="121"/>
      <c r="J30" s="86"/>
      <c r="K30" s="86"/>
      <c r="L30" s="112"/>
    </row>
    <row r="31" spans="1:12" s="85" customFormat="1" ht="15.75" thickBot="1">
      <c r="A31" s="106" t="s">
        <v>393</v>
      </c>
      <c r="B31" s="118">
        <f t="shared" ref="B31:G31" si="9">SUM(B27:B30)</f>
        <v>73</v>
      </c>
      <c r="C31" s="118">
        <f t="shared" si="9"/>
        <v>621095.95861496753</v>
      </c>
      <c r="D31" s="118">
        <f t="shared" si="9"/>
        <v>0</v>
      </c>
      <c r="E31" s="126">
        <f t="shared" si="8"/>
        <v>21197.814287200257</v>
      </c>
      <c r="F31" s="118"/>
      <c r="G31" s="118">
        <f t="shared" si="9"/>
        <v>890308.20006241079</v>
      </c>
      <c r="H31" s="121"/>
      <c r="I31" s="121"/>
      <c r="J31" s="86"/>
      <c r="K31" s="86"/>
      <c r="L31" s="112"/>
    </row>
    <row r="32" spans="1:12" s="85" customFormat="1">
      <c r="A32" s="111"/>
      <c r="B32" s="109"/>
      <c r="C32" s="109"/>
      <c r="D32" s="109"/>
      <c r="E32" s="109"/>
      <c r="F32" s="109"/>
      <c r="G32" s="109"/>
      <c r="H32" s="111"/>
      <c r="I32" s="111"/>
      <c r="J32" s="111"/>
      <c r="K32" s="111"/>
      <c r="L32" s="117"/>
    </row>
    <row r="33" spans="1:12" s="85" customFormat="1" ht="15.75" thickBot="1">
      <c r="A33" s="108" t="s">
        <v>414</v>
      </c>
      <c r="B33" s="109"/>
      <c r="C33" s="109"/>
      <c r="D33" s="109"/>
      <c r="E33" s="109"/>
      <c r="F33" s="109"/>
      <c r="G33" s="109"/>
      <c r="H33" s="86" t="s">
        <v>415</v>
      </c>
      <c r="I33" s="111"/>
      <c r="K33" s="111"/>
      <c r="L33" s="117"/>
    </row>
    <row r="34" spans="1:12" s="85" customFormat="1" ht="48">
      <c r="A34" s="92"/>
      <c r="B34" s="93" t="s">
        <v>399</v>
      </c>
      <c r="C34" s="93" t="s">
        <v>416</v>
      </c>
      <c r="D34" s="93" t="s">
        <v>401</v>
      </c>
      <c r="E34" s="128" t="s">
        <v>402</v>
      </c>
      <c r="F34" s="129" t="s">
        <v>403</v>
      </c>
      <c r="G34" s="94" t="s">
        <v>417</v>
      </c>
      <c r="H34" s="94" t="s">
        <v>418</v>
      </c>
      <c r="I34" s="125"/>
      <c r="J34" s="125"/>
      <c r="K34" s="109"/>
      <c r="L34" s="121"/>
    </row>
    <row r="35" spans="1:12" s="85" customFormat="1" ht="24">
      <c r="A35" s="97" t="s">
        <v>389</v>
      </c>
      <c r="B35" s="118"/>
      <c r="C35" s="118"/>
      <c r="D35" s="118"/>
      <c r="E35" s="118"/>
      <c r="F35" s="122"/>
      <c r="G35" s="130"/>
      <c r="H35" s="131"/>
      <c r="I35" s="109"/>
      <c r="J35" s="121"/>
      <c r="K35" s="109"/>
      <c r="L35" s="121"/>
    </row>
    <row r="36" spans="1:12" s="85" customFormat="1" ht="24">
      <c r="A36" s="97" t="s">
        <v>390</v>
      </c>
      <c r="B36" s="132"/>
      <c r="C36" s="132"/>
      <c r="D36" s="132"/>
      <c r="E36" s="132"/>
      <c r="F36" s="133"/>
      <c r="G36" s="134"/>
      <c r="H36" s="131"/>
      <c r="I36" s="135"/>
      <c r="J36" s="136"/>
      <c r="K36" s="109"/>
      <c r="L36" s="121"/>
    </row>
    <row r="37" spans="1:12" s="85" customFormat="1" ht="24">
      <c r="A37" s="105" t="s">
        <v>391</v>
      </c>
      <c r="B37" s="132"/>
      <c r="C37" s="132"/>
      <c r="D37" s="132"/>
      <c r="E37" s="132"/>
      <c r="F37" s="133"/>
      <c r="G37" s="134"/>
      <c r="H37" s="131"/>
      <c r="I37" s="135"/>
      <c r="J37" s="136"/>
      <c r="K37" s="109"/>
      <c r="L37" s="121"/>
    </row>
    <row r="38" spans="1:12" s="85" customFormat="1">
      <c r="A38" s="105" t="s">
        <v>392</v>
      </c>
      <c r="B38" s="132">
        <v>2</v>
      </c>
      <c r="C38" s="132">
        <v>7800</v>
      </c>
      <c r="D38" s="132">
        <f>C38/B38</f>
        <v>3900</v>
      </c>
      <c r="E38" s="132">
        <v>164.5</v>
      </c>
      <c r="F38" s="133">
        <f>D38/E38</f>
        <v>23.70820668693009</v>
      </c>
      <c r="G38" s="134">
        <v>2920</v>
      </c>
      <c r="H38" s="131">
        <f>F38*G38*0.2</f>
        <v>13845.592705167173</v>
      </c>
      <c r="I38" s="135"/>
      <c r="J38" s="136"/>
      <c r="K38" s="109"/>
      <c r="L38" s="121"/>
    </row>
    <row r="39" spans="1:12" s="85" customFormat="1" ht="15.75" thickBot="1">
      <c r="A39" s="106" t="s">
        <v>393</v>
      </c>
      <c r="B39" s="118">
        <f t="shared" ref="B39:H39" si="10">SUM(B35:B38)</f>
        <v>2</v>
      </c>
      <c r="C39" s="118">
        <f t="shared" si="10"/>
        <v>7800</v>
      </c>
      <c r="D39" s="118">
        <f t="shared" si="10"/>
        <v>3900</v>
      </c>
      <c r="E39" s="118">
        <f t="shared" si="10"/>
        <v>164.5</v>
      </c>
      <c r="F39" s="122">
        <f t="shared" si="10"/>
        <v>23.70820668693009</v>
      </c>
      <c r="G39" s="118">
        <f t="shared" si="10"/>
        <v>2920</v>
      </c>
      <c r="H39" s="118">
        <f t="shared" si="10"/>
        <v>13845.592705167173</v>
      </c>
      <c r="I39" s="109"/>
      <c r="J39" s="109"/>
      <c r="K39" s="109"/>
      <c r="L39" s="121"/>
    </row>
    <row r="40" spans="1:12" s="85" customFormat="1">
      <c r="A40" s="108"/>
      <c r="B40" s="109"/>
      <c r="C40" s="109"/>
      <c r="D40" s="109"/>
      <c r="E40" s="109"/>
      <c r="F40" s="109"/>
      <c r="G40" s="109"/>
      <c r="H40" s="109"/>
      <c r="I40" s="109"/>
      <c r="J40" s="111"/>
      <c r="K40" s="86"/>
      <c r="L40" s="117"/>
    </row>
    <row r="41" spans="1:12" s="85" customFormat="1" ht="15.75">
      <c r="A41" s="137" t="s">
        <v>419</v>
      </c>
      <c r="B41" s="235">
        <f>B42+B43</f>
        <v>10612.340976434703</v>
      </c>
      <c r="C41" s="235"/>
      <c r="D41" s="235"/>
      <c r="E41" s="235"/>
      <c r="F41" s="235"/>
      <c r="G41" s="235"/>
      <c r="H41" s="235"/>
      <c r="I41" s="86"/>
      <c r="J41" s="86"/>
      <c r="K41" s="86"/>
      <c r="L41" s="112"/>
    </row>
    <row r="42" spans="1:12" s="85" customFormat="1" ht="15.75">
      <c r="A42" s="138" t="s">
        <v>420</v>
      </c>
      <c r="B42" s="229">
        <f>K12+C13+C14</f>
        <v>8150.7995210712006</v>
      </c>
      <c r="C42" s="229"/>
      <c r="D42" s="229"/>
      <c r="E42" s="229"/>
      <c r="F42" s="229"/>
      <c r="G42" s="229"/>
      <c r="H42" s="229"/>
      <c r="I42" s="86"/>
      <c r="J42" s="86"/>
      <c r="K42" s="86"/>
      <c r="L42" s="112"/>
    </row>
    <row r="43" spans="1:12" s="85" customFormat="1" ht="15.75">
      <c r="A43" s="138" t="s">
        <v>421</v>
      </c>
      <c r="B43" s="229">
        <f>B42*0.302</f>
        <v>2461.5414553635023</v>
      </c>
      <c r="C43" s="229"/>
      <c r="D43" s="229"/>
      <c r="E43" s="229"/>
      <c r="F43" s="229"/>
      <c r="G43" s="229"/>
      <c r="H43" s="229"/>
      <c r="I43" s="139"/>
      <c r="J43" s="86"/>
      <c r="K43" s="86"/>
      <c r="L43" s="112"/>
    </row>
    <row r="44" spans="1:12" s="85" customFormat="1">
      <c r="A44" s="140"/>
      <c r="B44" s="140"/>
      <c r="C44" s="87"/>
      <c r="D44" s="87"/>
      <c r="E44" s="87"/>
      <c r="F44" s="87"/>
      <c r="G44" s="87"/>
      <c r="H44" s="87"/>
      <c r="I44" s="87"/>
      <c r="J44" s="87"/>
      <c r="K44" s="87"/>
      <c r="L44" s="87"/>
    </row>
    <row r="45" spans="1:12" s="85" customFormat="1">
      <c r="A45" s="140"/>
      <c r="B45" s="140"/>
      <c r="C45" s="87"/>
      <c r="D45" s="87"/>
      <c r="E45" s="87"/>
      <c r="F45" s="87"/>
      <c r="G45" s="87"/>
      <c r="H45" s="87"/>
      <c r="I45" s="87"/>
      <c r="J45" s="87"/>
      <c r="K45" s="87"/>
      <c r="L45" s="87"/>
    </row>
    <row r="46" spans="1:12" s="85" customFormat="1" ht="15.75">
      <c r="A46" s="230" t="s">
        <v>422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</row>
    <row r="47" spans="1:12" s="85" customForma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</row>
    <row r="48" spans="1:12" s="85" customFormat="1" ht="15.75">
      <c r="A48" s="141" t="s">
        <v>173</v>
      </c>
      <c r="B48" s="142"/>
      <c r="C48" s="142"/>
      <c r="D48" s="142"/>
      <c r="E48" s="142"/>
      <c r="F48" s="143" t="s">
        <v>423</v>
      </c>
      <c r="G48" s="87"/>
      <c r="H48" s="87"/>
      <c r="I48" s="87"/>
      <c r="J48" s="87"/>
      <c r="K48" s="87"/>
      <c r="L48" s="87"/>
    </row>
    <row r="49" spans="1:12" s="85" customForma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</row>
    <row r="50" spans="1:12" s="85" customForma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1:12" s="85" customFormat="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</row>
    <row r="52" spans="1:12" s="85" customFormat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</row>
    <row r="53" spans="1:12" s="85" customForma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</row>
    <row r="54" spans="1:12" s="85" customFormat="1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</row>
    <row r="55" spans="1:12" s="85" customForma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2" s="85" customForma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</row>
    <row r="57" spans="1:12" s="85" customForma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</row>
    <row r="58" spans="1:12" s="85" customFormat="1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</row>
    <row r="59" spans="1:12" s="85" customFormat="1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</row>
    <row r="60" spans="1:12" s="85" customFormat="1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</row>
    <row r="61" spans="1:12" s="85" customFormat="1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</row>
    <row r="62" spans="1:12" s="85" customFormat="1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</row>
    <row r="63" spans="1:12" s="85" customFormat="1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</row>
    <row r="64" spans="1:12" s="85" customFormat="1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</row>
    <row r="65" spans="1:12" s="85" customFormat="1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</row>
    <row r="66" spans="1:12" s="85" customFormat="1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</row>
    <row r="67" spans="1:12" s="85" customFormat="1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</row>
    <row r="68" spans="1:12" s="85" customFormat="1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</row>
    <row r="69" spans="1:12" s="85" customForma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</row>
    <row r="70" spans="1:12" s="85" customFormat="1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</row>
    <row r="71" spans="1:12" s="85" customForma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</row>
    <row r="72" spans="1:12" s="85" customForma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</row>
    <row r="73" spans="1:12" s="85" customForma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</row>
    <row r="74" spans="1:12" s="85" customForma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</row>
    <row r="75" spans="1:12" s="85" customFormat="1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</row>
    <row r="76" spans="1:12" s="85" customFormat="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</row>
    <row r="77" spans="1:12" s="85" customFormat="1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</row>
    <row r="78" spans="1:12" s="85" customFormat="1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</row>
    <row r="79" spans="1:12" s="85" customFormat="1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</row>
    <row r="80" spans="1:12" s="85" customForma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</row>
    <row r="81" spans="1:12" s="85" customFormat="1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</row>
    <row r="82" spans="1:12" s="85" customFormat="1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</row>
    <row r="83" spans="1:12" s="85" customFormat="1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</row>
    <row r="84" spans="1:12" s="85" customFormat="1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</row>
    <row r="85" spans="1:12" s="85" customFormat="1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</row>
    <row r="86" spans="1:12" s="85" customForma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</row>
    <row r="87" spans="1:12" s="85" customFormat="1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</row>
    <row r="88" spans="1:12" s="85" customFormat="1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</row>
    <row r="89" spans="1:12" s="85" customFormat="1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</row>
    <row r="90" spans="1:12" s="85" customFormat="1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</row>
    <row r="91" spans="1:12" s="85" customFormat="1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</row>
    <row r="92" spans="1:12" s="85" customFormat="1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</row>
    <row r="93" spans="1:12" s="85" customFormat="1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</row>
    <row r="94" spans="1:12" s="85" customFormat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</row>
    <row r="95" spans="1:12" s="85" customFormat="1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</row>
    <row r="96" spans="1:12" s="85" customFormat="1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</row>
    <row r="97" spans="1:12" s="85" customFormat="1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</row>
    <row r="98" spans="1:12" s="85" customFormat="1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</row>
    <row r="99" spans="1:12" s="85" customFormat="1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</row>
    <row r="100" spans="1:12" s="85" customFormat="1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</row>
    <row r="101" spans="1:12" s="85" customFormat="1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</row>
    <row r="102" spans="1:12" s="85" customFormat="1">
      <c r="A102" s="113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</row>
    <row r="103" spans="1:12" s="85" customFormat="1">
      <c r="A103" s="113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</row>
    <row r="104" spans="1:12" s="85" customFormat="1">
      <c r="A104" s="113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</row>
    <row r="105" spans="1:12" s="85" customFormat="1">
      <c r="A105" s="113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</row>
    <row r="106" spans="1:12" s="85" customFormat="1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</row>
    <row r="107" spans="1:12" s="85" customFormat="1">
      <c r="A107" s="113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</row>
    <row r="108" spans="1:12" s="85" customFormat="1">
      <c r="A108" s="113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</row>
    <row r="109" spans="1:12" s="85" customFormat="1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</row>
    <row r="110" spans="1:12" s="85" customFormat="1">
      <c r="A110" s="113"/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</row>
    <row r="111" spans="1:12" s="85" customFormat="1">
      <c r="A111" s="113"/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</row>
    <row r="112" spans="1:12" s="85" customFormat="1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</row>
    <row r="113" spans="1:12" s="85" customFormat="1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</row>
    <row r="114" spans="1:12" s="85" customFormat="1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</row>
    <row r="115" spans="1:12" s="85" customFormat="1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</row>
    <row r="116" spans="1:12" s="85" customFormat="1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</row>
    <row r="117" spans="1:12" s="85" customFormat="1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</row>
    <row r="118" spans="1:12" s="85" customFormat="1">
      <c r="A118" s="113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</row>
    <row r="119" spans="1:12" s="85" customFormat="1">
      <c r="A119" s="113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</row>
    <row r="120" spans="1:12" s="85" customFormat="1">
      <c r="A120" s="113"/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</row>
    <row r="121" spans="1:12" s="85" customFormat="1">
      <c r="A121" s="113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</row>
    <row r="122" spans="1:12" s="85" customFormat="1">
      <c r="A122" s="113"/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</row>
    <row r="123" spans="1:12" s="85" customFormat="1">
      <c r="A123" s="113"/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</row>
    <row r="124" spans="1:12" s="85" customFormat="1">
      <c r="A124" s="113"/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</row>
    <row r="125" spans="1:12" s="85" customFormat="1">
      <c r="A125" s="113"/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</row>
    <row r="126" spans="1:12" s="85" customFormat="1">
      <c r="A126" s="113"/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</row>
    <row r="127" spans="1:12" s="85" customFormat="1">
      <c r="A127" s="113"/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</row>
    <row r="128" spans="1:12" s="85" customFormat="1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</row>
    <row r="129" spans="1:12" s="85" customFormat="1">
      <c r="A129" s="113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</row>
    <row r="130" spans="1:12" s="85" customFormat="1">
      <c r="A130" s="113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</row>
    <row r="131" spans="1:12" s="85" customFormat="1">
      <c r="A131" s="113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</row>
    <row r="132" spans="1:12" s="85" customFormat="1">
      <c r="A132" s="113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</row>
    <row r="133" spans="1:12" s="85" customFormat="1">
      <c r="A133" s="113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</row>
    <row r="134" spans="1:12" s="85" customFormat="1">
      <c r="A134" s="113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</row>
    <row r="135" spans="1:12" s="85" customFormat="1">
      <c r="A135" s="113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</row>
    <row r="136" spans="1:12" s="85" customFormat="1">
      <c r="A136" s="113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</row>
    <row r="137" spans="1:12" s="85" customFormat="1">
      <c r="A137" s="113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</row>
    <row r="138" spans="1:12" s="85" customFormat="1">
      <c r="A138" s="113"/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</row>
    <row r="139" spans="1:12" s="85" customFormat="1">
      <c r="A139" s="113"/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</row>
    <row r="140" spans="1:12" s="85" customFormat="1">
      <c r="A140" s="113"/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</row>
    <row r="141" spans="1:12" s="85" customFormat="1">
      <c r="A141" s="113"/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</row>
    <row r="142" spans="1:12" s="85" customFormat="1">
      <c r="A142" s="113"/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</row>
    <row r="143" spans="1:12" s="85" customFormat="1">
      <c r="A143" s="113"/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</row>
    <row r="144" spans="1:12" s="85" customFormat="1">
      <c r="A144" s="113"/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</row>
    <row r="145" spans="1:12" s="85" customFormat="1">
      <c r="A145" s="113"/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</row>
    <row r="146" spans="1:12" s="85" customFormat="1">
      <c r="A146" s="113"/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</row>
    <row r="147" spans="1:12" s="85" customFormat="1">
      <c r="A147" s="113"/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</row>
    <row r="148" spans="1:12" s="85" customFormat="1">
      <c r="A148" s="113"/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</row>
    <row r="149" spans="1:12" s="85" customFormat="1">
      <c r="A149" s="113"/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</row>
    <row r="150" spans="1:12" s="85" customFormat="1">
      <c r="A150" s="113"/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</row>
    <row r="151" spans="1:12" s="85" customFormat="1">
      <c r="A151" s="113"/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</row>
    <row r="152" spans="1:12" s="85" customFormat="1">
      <c r="A152" s="113"/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</row>
    <row r="153" spans="1:12" s="85" customFormat="1">
      <c r="A153" s="113"/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</row>
    <row r="154" spans="1:12" s="85" customFormat="1">
      <c r="A154" s="113"/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</row>
    <row r="155" spans="1:12" s="85" customFormat="1">
      <c r="A155" s="113"/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</row>
    <row r="156" spans="1:12" s="85" customFormat="1">
      <c r="A156" s="113"/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</row>
    <row r="157" spans="1:12" s="85" customFormat="1">
      <c r="A157" s="113"/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</row>
    <row r="158" spans="1:12" s="85" customFormat="1">
      <c r="A158" s="113"/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</row>
    <row r="159" spans="1:12" s="85" customFormat="1">
      <c r="A159" s="113"/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</row>
    <row r="160" spans="1:12" s="85" customFormat="1">
      <c r="A160" s="113"/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</row>
    <row r="161" spans="1:12" s="85" customFormat="1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</row>
    <row r="162" spans="1:12" s="85" customFormat="1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</row>
    <row r="163" spans="1:12" s="85" customFormat="1">
      <c r="A163" s="113"/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</row>
    <row r="164" spans="1:12" s="85" customFormat="1">
      <c r="A164" s="113"/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</row>
    <row r="165" spans="1:12" s="85" customFormat="1">
      <c r="A165" s="113"/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</row>
    <row r="166" spans="1:12" s="85" customFormat="1">
      <c r="A166" s="113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</row>
    <row r="167" spans="1:12" s="85" customFormat="1">
      <c r="A167" s="113"/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</row>
    <row r="168" spans="1:12" s="85" customFormat="1">
      <c r="A168" s="113"/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</row>
    <row r="169" spans="1:12" s="85" customFormat="1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</row>
    <row r="170" spans="1:12" s="85" customFormat="1">
      <c r="A170" s="113"/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</row>
    <row r="171" spans="1:12" s="85" customFormat="1">
      <c r="A171" s="113"/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</row>
    <row r="172" spans="1:12" s="85" customFormat="1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</row>
    <row r="173" spans="1:12" s="85" customFormat="1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</row>
    <row r="174" spans="1:12" s="85" customFormat="1">
      <c r="A174" s="113"/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</row>
  </sheetData>
  <mergeCells count="9">
    <mergeCell ref="B43:H43"/>
    <mergeCell ref="A46:L46"/>
    <mergeCell ref="A5:K5"/>
    <mergeCell ref="A1:L1"/>
    <mergeCell ref="A6:J6"/>
    <mergeCell ref="I17:K20"/>
    <mergeCell ref="B41:H41"/>
    <mergeCell ref="B42:H42"/>
    <mergeCell ref="A2:K2"/>
  </mergeCells>
  <pageMargins left="0.70866141732283472" right="0.70866141732283472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структура</vt:lpstr>
      <vt:lpstr>штаты омс сопоставл</vt:lpstr>
      <vt:lpstr>штаты омс (без сопоставления)</vt:lpstr>
      <vt:lpstr>штаты бюджет</vt:lpstr>
      <vt:lpstr>Таблица онко для омс</vt:lpstr>
      <vt:lpstr>расчет ФОТ прочие</vt:lpstr>
      <vt:lpstr>расчет ФОТ прочие дополнительно</vt:lpstr>
      <vt:lpstr>'штаты бюджет'!Заголовки_для_печати</vt:lpstr>
      <vt:lpstr>'штаты омс (без сопоставления)'!Заголовки_для_печати</vt:lpstr>
      <vt:lpstr>'штаты омс сопоставл'!Заголовки_для_печати</vt:lpstr>
      <vt:lpstr>'штаты бюджет'!Область_печати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2019-03-29T11:30:26Z</dcterms:modified>
</cp:coreProperties>
</file>